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autoCompressPictures="0" defaultThemeVersion="124226"/>
  <mc:AlternateContent xmlns:mc="http://schemas.openxmlformats.org/markup-compatibility/2006">
    <mc:Choice Requires="x15">
      <x15ac:absPath xmlns:x15ac="http://schemas.microsoft.com/office/spreadsheetml/2010/11/ac" url="C:\Users\610556\Downloads\"/>
    </mc:Choice>
  </mc:AlternateContent>
  <xr:revisionPtr revIDLastSave="0" documentId="13_ncr:1_{D776E873-41AA-4007-A895-4ACD2A1FA76D}" xr6:coauthVersionLast="47" xr6:coauthVersionMax="47" xr10:uidLastSave="{00000000-0000-0000-0000-000000000000}"/>
  <workbookProtection workbookAlgorithmName="SHA-512" workbookHashValue="YeZq1dOHrww6xBvmVe7XFrM23TJaeUMgSqU0SH0n1OWC5RbbrA8X6GZoLjCAxcyS7IA3pA9pMV25ON7nIlsFJw==" workbookSaltValue="haPrAdTSN8fmtYNKooYD6g==" workbookSpinCount="100000" lockStructure="1"/>
  <bookViews>
    <workbookView xWindow="28680" yWindow="-5010" windowWidth="29040" windowHeight="15720" tabRatio="767" activeTab="1" xr2:uid="{00000000-000D-0000-FFFF-FFFF00000000}"/>
  </bookViews>
  <sheets>
    <sheet name="How to use" sheetId="16" r:id="rId1"/>
    <sheet name="Data Entry Sheet for submission" sheetId="5" r:id="rId2"/>
    <sheet name="Research guidance list" sheetId="15" r:id="rId3"/>
    <sheet name="Application_Written Oath" sheetId="9" r:id="rId4"/>
    <sheet name="入力タブ" sheetId="2" state="hidden" r:id="rId5"/>
    <sheet name="Synopsis Cover Page" sheetId="3" r:id="rId6"/>
    <sheet name="List of research achievements" sheetId="10" r:id="rId7"/>
    <sheet name="CV" sheetId="8" r:id="rId8"/>
    <sheet name="【FNL decision】Coverpage" sheetId="11" r:id="rId9"/>
    <sheet name="【FNL decision】Review report" sheetId="14" r:id="rId10"/>
    <sheet name="アクセス読み取り用" sheetId="6" state="hidden" r:id="rId11"/>
  </sheets>
  <definedNames>
    <definedName name="_xlnm._FilterDatabase" localSheetId="2" hidden="1">'Research guidance list'!$A$1:$H$511</definedName>
    <definedName name="_xlnm.Print_Area" localSheetId="3">'Application_Written Oath'!$A$1:$R$42</definedName>
    <definedName name="_xlnm.Print_Area" localSheetId="7">CV!$A$1:$AF$64</definedName>
    <definedName name="_xlnm.Print_Area" localSheetId="1">'Data Entry Sheet for submission'!$A$3:$G$48</definedName>
    <definedName name="_xlnm.Print_Area" localSheetId="6">'List of research achievements'!$A$1:$K$107</definedName>
    <definedName name="_xlnm.Print_Titles" localSheetId="6">'List of research achievements'!$1:$5</definedName>
    <definedName name="基幹理工学研究科">入力タブ!#REF!</definedName>
    <definedName name="研究科">入力タブ!#REF!</definedName>
    <definedName name="先進理工学研究科">入力タブ!#REF!</definedName>
    <definedName name="創造理工学研究科">入力タブ!#REF!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0" l="1"/>
  <c r="B3" i="10"/>
  <c r="A497" i="15"/>
  <c r="A498" i="15"/>
  <c r="A499" i="15"/>
  <c r="A500" i="15"/>
  <c r="A501" i="15"/>
  <c r="A502" i="15"/>
  <c r="I6" i="9" l="1"/>
  <c r="B16" i="9" l="1"/>
  <c r="A4" i="9"/>
  <c r="AN2" i="6" l="1"/>
  <c r="B26" i="2" l="1"/>
  <c r="BC2" i="6" l="1"/>
  <c r="BA2" i="6"/>
  <c r="AY2" i="6"/>
  <c r="AW2" i="6"/>
  <c r="BD2" i="6"/>
  <c r="BB2" i="6"/>
  <c r="AZ2" i="6"/>
  <c r="AX2" i="6"/>
  <c r="AK2" i="6"/>
  <c r="AJ2" i="6"/>
  <c r="U2" i="6"/>
  <c r="K2" i="6"/>
  <c r="J2" i="6"/>
  <c r="A2" i="6"/>
  <c r="B22" i="2" s="1"/>
  <c r="A7" i="11" l="1"/>
  <c r="D6" i="8"/>
  <c r="N6" i="8"/>
  <c r="A14" i="3"/>
  <c r="A12" i="3"/>
  <c r="I14" i="9"/>
  <c r="I12" i="9"/>
  <c r="A382" i="15" l="1"/>
  <c r="A383" i="15"/>
  <c r="A384" i="15"/>
  <c r="A385" i="15"/>
  <c r="A386" i="15"/>
  <c r="A387" i="15"/>
  <c r="A388" i="15"/>
  <c r="AM2" i="6" l="1"/>
  <c r="AG2" i="6"/>
  <c r="AF2" i="6"/>
  <c r="AE2" i="6"/>
  <c r="AD2" i="6"/>
  <c r="Z2" i="6"/>
  <c r="Y2" i="6"/>
  <c r="X2" i="6"/>
  <c r="B24" i="2" s="1"/>
  <c r="W2" i="6"/>
  <c r="V2" i="6"/>
  <c r="B23" i="2" s="1"/>
  <c r="T2" i="6"/>
  <c r="S2" i="6"/>
  <c r="R2" i="6"/>
  <c r="Q2" i="6"/>
  <c r="P2" i="6"/>
  <c r="O2" i="6"/>
  <c r="N2" i="6"/>
  <c r="I2" i="6"/>
  <c r="G2" i="6"/>
  <c r="F2" i="6"/>
  <c r="H2" i="6"/>
  <c r="AV2" i="6"/>
  <c r="AU2" i="6"/>
  <c r="AT2" i="6"/>
  <c r="AS2" i="6"/>
  <c r="AR2" i="6"/>
  <c r="AQ2" i="6"/>
  <c r="AP2" i="6"/>
  <c r="AO2" i="6"/>
  <c r="AL2" i="6"/>
  <c r="AI2" i="6"/>
  <c r="AH2" i="6"/>
  <c r="M2" i="6"/>
  <c r="L2" i="6"/>
  <c r="B21" i="2" s="1"/>
  <c r="E2" i="6"/>
  <c r="D2" i="6"/>
  <c r="C2" i="6"/>
  <c r="B2" i="6"/>
  <c r="A25" i="14"/>
  <c r="A26" i="14"/>
  <c r="B25" i="2" l="1"/>
  <c r="A11" i="3"/>
  <c r="A4" i="11"/>
  <c r="I11" i="9" l="1"/>
  <c r="AA9" i="8" l="1"/>
  <c r="B21" i="9"/>
  <c r="A1" i="14" l="1"/>
  <c r="A52" i="11" l="1"/>
  <c r="A24" i="11"/>
  <c r="A51" i="11"/>
  <c r="A23" i="11"/>
  <c r="A30" i="3"/>
  <c r="A2" i="8"/>
  <c r="A24" i="3"/>
  <c r="D7" i="8" l="1"/>
  <c r="I10" i="9"/>
  <c r="A23" i="3" l="1"/>
  <c r="A1" i="3"/>
  <c r="AA11" i="8" l="1"/>
  <c r="D12" i="8" l="1"/>
  <c r="D10" i="8"/>
  <c r="D9" i="8"/>
  <c r="D8" i="8"/>
  <c r="N7" i="8"/>
  <c r="N5" i="8"/>
  <c r="D5" i="8"/>
  <c r="A42" i="11"/>
  <c r="A8" i="11"/>
  <c r="A37" i="11" s="1"/>
  <c r="A36" i="11"/>
  <c r="A5" i="11"/>
  <c r="A34" i="11" s="1"/>
  <c r="A33" i="11"/>
  <c r="A17" i="14"/>
  <c r="A16" i="14"/>
  <c r="A14" i="14"/>
  <c r="A13" i="14"/>
  <c r="A15" i="3"/>
  <c r="F28" i="9"/>
  <c r="A2" i="15"/>
  <c r="A3" i="15"/>
  <c r="A4" i="15"/>
  <c r="A5" i="15"/>
  <c r="A6" i="15"/>
  <c r="A7" i="15"/>
  <c r="A8" i="15"/>
  <c r="A9" i="15"/>
  <c r="A10" i="15"/>
  <c r="A11" i="15"/>
  <c r="A12" i="15"/>
  <c r="A13" i="15"/>
  <c r="A14" i="15"/>
  <c r="A15" i="15"/>
  <c r="A16" i="15"/>
  <c r="A17" i="15"/>
  <c r="A18" i="15"/>
  <c r="A19" i="15"/>
  <c r="A20" i="15"/>
  <c r="A21" i="15"/>
  <c r="A22" i="15"/>
  <c r="A23" i="15"/>
  <c r="A24" i="15"/>
  <c r="A25" i="15"/>
  <c r="A26" i="15"/>
  <c r="A27" i="15"/>
  <c r="A28" i="15"/>
  <c r="A29" i="15"/>
  <c r="A30" i="15"/>
  <c r="A31" i="15"/>
  <c r="A32" i="15"/>
  <c r="A33" i="15"/>
  <c r="A34" i="15"/>
  <c r="A35" i="15"/>
  <c r="A36" i="15"/>
  <c r="A37" i="15"/>
  <c r="A38" i="15"/>
  <c r="A39" i="15"/>
  <c r="A40" i="15"/>
  <c r="A41" i="15"/>
  <c r="A42" i="15"/>
  <c r="A43" i="15"/>
  <c r="A44" i="15"/>
  <c r="A45" i="15"/>
  <c r="A46" i="15"/>
  <c r="A47" i="15"/>
  <c r="A48" i="15"/>
  <c r="A49" i="15"/>
  <c r="A50" i="15"/>
  <c r="A51" i="15"/>
  <c r="A52" i="15"/>
  <c r="A53" i="15"/>
  <c r="A54" i="15"/>
  <c r="A55" i="15"/>
  <c r="A56" i="15"/>
  <c r="A57" i="15"/>
  <c r="A58" i="15"/>
  <c r="A59" i="15"/>
  <c r="A60" i="15"/>
  <c r="A61" i="15"/>
  <c r="A62" i="15"/>
  <c r="A63" i="15"/>
  <c r="A64" i="15"/>
  <c r="A65" i="15"/>
  <c r="A66" i="15"/>
  <c r="A67" i="15"/>
  <c r="A68" i="15"/>
  <c r="A69" i="15"/>
  <c r="A70" i="15"/>
  <c r="A71" i="15"/>
  <c r="A72" i="15"/>
  <c r="A73" i="15"/>
  <c r="A74" i="15"/>
  <c r="A75" i="15"/>
  <c r="A76" i="15"/>
  <c r="A77" i="15"/>
  <c r="A78" i="15"/>
  <c r="A79" i="15"/>
  <c r="A80" i="15"/>
  <c r="A81" i="15"/>
  <c r="A82" i="15"/>
  <c r="A83" i="15"/>
  <c r="A84" i="15"/>
  <c r="A85" i="15"/>
  <c r="A86" i="15"/>
  <c r="A87" i="15"/>
  <c r="A88" i="15"/>
  <c r="A89" i="15"/>
  <c r="A90" i="15"/>
  <c r="A91" i="15"/>
  <c r="A92" i="15"/>
  <c r="A93" i="15"/>
  <c r="A94" i="15"/>
  <c r="A95" i="15"/>
  <c r="A96" i="15"/>
  <c r="A97" i="15"/>
  <c r="A98" i="15"/>
  <c r="A99" i="15"/>
  <c r="A100" i="15"/>
  <c r="A101" i="15"/>
  <c r="A102" i="15"/>
  <c r="A103" i="15"/>
  <c r="A104" i="15"/>
  <c r="A105" i="15"/>
  <c r="A106" i="15"/>
  <c r="A107" i="15"/>
  <c r="A108" i="15"/>
  <c r="A109" i="15"/>
  <c r="A110" i="15"/>
  <c r="A111" i="15"/>
  <c r="A112" i="15"/>
  <c r="A113" i="15"/>
  <c r="A114" i="15"/>
  <c r="A115" i="15"/>
  <c r="A116" i="15"/>
  <c r="A117" i="15"/>
  <c r="A118" i="15"/>
  <c r="A119" i="15"/>
  <c r="A120" i="15"/>
  <c r="A121" i="15"/>
  <c r="A122" i="15"/>
  <c r="A123" i="15"/>
  <c r="A124" i="15"/>
  <c r="A125" i="15"/>
  <c r="A126" i="15"/>
  <c r="A127" i="15"/>
  <c r="A128" i="15"/>
  <c r="A129" i="15"/>
  <c r="A130" i="15"/>
  <c r="A131" i="15"/>
  <c r="A132" i="15"/>
  <c r="A133" i="15"/>
  <c r="A134" i="15"/>
  <c r="A135" i="15"/>
  <c r="A136" i="15"/>
  <c r="A137" i="15"/>
  <c r="A138" i="15"/>
  <c r="A139" i="15"/>
  <c r="A140" i="15"/>
  <c r="A141" i="15"/>
  <c r="A142" i="15"/>
  <c r="A143" i="15"/>
  <c r="A144" i="15"/>
  <c r="A145" i="15"/>
  <c r="A146" i="15"/>
  <c r="A147" i="15"/>
  <c r="A148" i="15"/>
  <c r="A149" i="15"/>
  <c r="A150" i="15"/>
  <c r="A151" i="15"/>
  <c r="A152" i="15"/>
  <c r="A153" i="15"/>
  <c r="A154" i="15"/>
  <c r="A155" i="15"/>
  <c r="A156" i="15"/>
  <c r="A157" i="15"/>
  <c r="A158" i="15"/>
  <c r="A159" i="15"/>
  <c r="A160" i="15"/>
  <c r="A161" i="15"/>
  <c r="A162" i="15"/>
  <c r="A163" i="15"/>
  <c r="A164" i="15"/>
  <c r="A165" i="15"/>
  <c r="A166" i="15"/>
  <c r="A167" i="15"/>
  <c r="A168" i="15"/>
  <c r="A169" i="15"/>
  <c r="A170" i="15"/>
  <c r="A171" i="15"/>
  <c r="A172" i="15"/>
  <c r="A173" i="15"/>
  <c r="A174" i="15"/>
  <c r="A175" i="15"/>
  <c r="A176" i="15"/>
  <c r="A177" i="15"/>
  <c r="A178" i="15"/>
  <c r="A179" i="15"/>
  <c r="A180" i="15"/>
  <c r="A181" i="15"/>
  <c r="A182" i="15"/>
  <c r="A183" i="15"/>
  <c r="A184" i="15"/>
  <c r="A185" i="15"/>
  <c r="A186" i="15"/>
  <c r="A187" i="15"/>
  <c r="A188" i="15"/>
  <c r="A189" i="15"/>
  <c r="A190" i="15"/>
  <c r="A191" i="15"/>
  <c r="A192" i="15"/>
  <c r="A193" i="15"/>
  <c r="A194" i="15"/>
  <c r="A195" i="15"/>
  <c r="A196" i="15"/>
  <c r="A197" i="15"/>
  <c r="A198" i="15"/>
  <c r="A199" i="15"/>
  <c r="A200" i="15"/>
  <c r="A201" i="15"/>
  <c r="A202" i="15"/>
  <c r="A203" i="15"/>
  <c r="A204" i="15"/>
  <c r="A205" i="15"/>
  <c r="A206" i="15"/>
  <c r="A207" i="15"/>
  <c r="A208" i="15"/>
  <c r="A209" i="15"/>
  <c r="A210" i="15"/>
  <c r="A211" i="15"/>
  <c r="A212" i="15"/>
  <c r="A213" i="15"/>
  <c r="A214" i="15"/>
  <c r="A215" i="15"/>
  <c r="A216" i="15"/>
  <c r="A217" i="15"/>
  <c r="A218" i="15"/>
  <c r="A219" i="15"/>
  <c r="A220" i="15"/>
  <c r="A221" i="15"/>
  <c r="A222" i="15"/>
  <c r="A223" i="15"/>
  <c r="A224" i="15"/>
  <c r="A225" i="15"/>
  <c r="A226" i="15"/>
  <c r="A227" i="15"/>
  <c r="A228" i="15"/>
  <c r="A229" i="15"/>
  <c r="A230" i="15"/>
  <c r="A231" i="15"/>
  <c r="A232" i="15"/>
  <c r="A233" i="15"/>
  <c r="A234" i="15"/>
  <c r="A235" i="15"/>
  <c r="A236" i="15"/>
  <c r="A237" i="15"/>
  <c r="A238" i="15"/>
  <c r="A239" i="15"/>
  <c r="A240" i="15"/>
  <c r="A241" i="15"/>
  <c r="A242" i="15"/>
  <c r="A243" i="15"/>
  <c r="A244" i="15"/>
  <c r="A245" i="15"/>
  <c r="A246" i="15"/>
  <c r="A247" i="15"/>
  <c r="A248" i="15"/>
  <c r="A249" i="15"/>
  <c r="A250" i="15"/>
  <c r="A251" i="15"/>
  <c r="A252" i="15"/>
  <c r="A253" i="15"/>
  <c r="A254" i="15"/>
  <c r="A255" i="15"/>
  <c r="A256" i="15"/>
  <c r="A257" i="15"/>
  <c r="A258" i="15"/>
  <c r="A259" i="15"/>
  <c r="A260" i="15"/>
  <c r="A261" i="15"/>
  <c r="A262" i="15"/>
  <c r="A263" i="15"/>
  <c r="A264" i="15"/>
  <c r="A265" i="15"/>
  <c r="A266" i="15"/>
  <c r="A267" i="15"/>
  <c r="A268" i="15"/>
  <c r="A269" i="15"/>
  <c r="A270" i="15"/>
  <c r="A271" i="15"/>
  <c r="A272" i="15"/>
  <c r="A273" i="15"/>
  <c r="A274" i="15"/>
  <c r="A275" i="15"/>
  <c r="A276" i="15"/>
  <c r="A277" i="15"/>
  <c r="A278" i="15"/>
  <c r="A279" i="15"/>
  <c r="A280" i="15"/>
  <c r="A281" i="15"/>
  <c r="A282" i="15"/>
  <c r="A283" i="15"/>
  <c r="A284" i="15"/>
  <c r="A285" i="15"/>
  <c r="A286" i="15"/>
  <c r="A287" i="15"/>
  <c r="A288" i="15"/>
  <c r="A289" i="15"/>
  <c r="A290" i="15"/>
  <c r="A291" i="15"/>
  <c r="A292" i="15"/>
  <c r="A293" i="15"/>
  <c r="A294" i="15"/>
  <c r="A295" i="15"/>
  <c r="A296" i="15"/>
  <c r="A297" i="15"/>
  <c r="A298" i="15"/>
  <c r="A299" i="15"/>
  <c r="A300" i="15"/>
  <c r="A301" i="15"/>
  <c r="A302" i="15"/>
  <c r="A303" i="15"/>
  <c r="A304" i="15"/>
  <c r="A305" i="15"/>
  <c r="A306" i="15"/>
  <c r="A307" i="15"/>
  <c r="A308" i="15"/>
  <c r="A309" i="15"/>
  <c r="A310" i="15"/>
  <c r="A311" i="15"/>
  <c r="A312" i="15"/>
  <c r="A313" i="15"/>
  <c r="A314" i="15"/>
  <c r="A315" i="15"/>
  <c r="A316" i="15"/>
  <c r="A317" i="15"/>
  <c r="A318" i="15"/>
  <c r="A319" i="15"/>
  <c r="A320" i="15"/>
  <c r="A321" i="15"/>
  <c r="A322" i="15"/>
  <c r="A323" i="15"/>
  <c r="A324" i="15"/>
  <c r="A325" i="15"/>
  <c r="A326" i="15"/>
  <c r="A327" i="15"/>
  <c r="A328" i="15"/>
  <c r="A329" i="15"/>
  <c r="A330" i="15"/>
  <c r="A331" i="15"/>
  <c r="A332" i="15"/>
  <c r="A333" i="15"/>
  <c r="A334" i="15"/>
  <c r="A335" i="15"/>
  <c r="A336" i="15"/>
  <c r="A337" i="15"/>
  <c r="A338" i="15"/>
  <c r="A339" i="15"/>
  <c r="A340" i="15"/>
  <c r="A341" i="15"/>
  <c r="A342" i="15"/>
  <c r="A343" i="15"/>
  <c r="A344" i="15"/>
  <c r="A345" i="15"/>
  <c r="A346" i="15"/>
  <c r="A347" i="15"/>
  <c r="A348" i="15"/>
  <c r="A349" i="15"/>
  <c r="A350" i="15"/>
  <c r="A351" i="15"/>
  <c r="A352" i="15"/>
  <c r="A353" i="15"/>
  <c r="A354" i="15"/>
  <c r="A355" i="15"/>
  <c r="A356" i="15"/>
  <c r="A357" i="15"/>
  <c r="A358" i="15"/>
  <c r="A359" i="15"/>
  <c r="A360" i="15"/>
  <c r="A361" i="15"/>
  <c r="A362" i="15"/>
  <c r="A363" i="15"/>
  <c r="A364" i="15"/>
  <c r="A365" i="15"/>
  <c r="A366" i="15"/>
  <c r="A367" i="15"/>
  <c r="A368" i="15"/>
  <c r="A369" i="15"/>
  <c r="A370" i="15"/>
  <c r="A371" i="15"/>
  <c r="A372" i="15"/>
  <c r="A373" i="15"/>
  <c r="A374" i="15"/>
  <c r="A375" i="15"/>
  <c r="A376" i="15"/>
  <c r="A377" i="15"/>
  <c r="A378" i="15"/>
  <c r="A379" i="15"/>
  <c r="A380" i="15"/>
  <c r="A381" i="15"/>
  <c r="A389" i="15"/>
  <c r="A390" i="15"/>
  <c r="A391" i="15"/>
  <c r="A392" i="15"/>
  <c r="A393" i="15"/>
  <c r="A394" i="15"/>
  <c r="A395" i="15"/>
  <c r="A396" i="15"/>
  <c r="A397" i="15"/>
  <c r="A398" i="15"/>
  <c r="A399" i="15"/>
  <c r="A400" i="15"/>
  <c r="A401" i="15"/>
  <c r="A402" i="15"/>
  <c r="A403" i="15"/>
  <c r="A404" i="15"/>
  <c r="A405" i="15"/>
  <c r="A406" i="15"/>
  <c r="A407" i="15"/>
  <c r="A408" i="15"/>
  <c r="A409" i="15"/>
  <c r="A410" i="15"/>
  <c r="A411" i="15"/>
  <c r="A412" i="15"/>
  <c r="A413" i="15"/>
  <c r="A414" i="15"/>
  <c r="A415" i="15"/>
  <c r="A416" i="15"/>
  <c r="A417" i="15"/>
  <c r="A418" i="15"/>
  <c r="A419" i="15"/>
  <c r="A420" i="15"/>
  <c r="A421" i="15"/>
  <c r="A422" i="15"/>
  <c r="A423" i="15"/>
  <c r="A424" i="15"/>
  <c r="A425" i="15"/>
  <c r="A426" i="15"/>
  <c r="A427" i="15"/>
  <c r="A428" i="15"/>
  <c r="A429" i="15"/>
  <c r="A430" i="15"/>
  <c r="A431" i="15"/>
  <c r="A432" i="15"/>
  <c r="A433" i="15"/>
  <c r="A434" i="15"/>
  <c r="A435" i="15"/>
  <c r="A436" i="15"/>
  <c r="A437" i="15"/>
  <c r="A438" i="15"/>
  <c r="A439" i="15"/>
  <c r="A440" i="15"/>
  <c r="A441" i="15"/>
  <c r="A442" i="15"/>
  <c r="A443" i="15"/>
  <c r="A444" i="15"/>
  <c r="A445" i="15"/>
  <c r="A446" i="15"/>
  <c r="A447" i="15"/>
  <c r="A448" i="15"/>
  <c r="A449" i="15"/>
  <c r="A450" i="15"/>
  <c r="A451" i="15"/>
  <c r="A452" i="15"/>
  <c r="A453" i="15"/>
  <c r="A454" i="15"/>
  <c r="A455" i="15"/>
  <c r="A456" i="15"/>
  <c r="A457" i="15"/>
  <c r="A458" i="15"/>
  <c r="A459" i="15"/>
  <c r="A460" i="15"/>
  <c r="A461" i="15"/>
  <c r="A462" i="15"/>
  <c r="A463" i="15"/>
  <c r="A464" i="15"/>
  <c r="A465" i="15"/>
  <c r="A466" i="15"/>
  <c r="A467" i="15"/>
  <c r="A468" i="15"/>
  <c r="A469" i="15"/>
  <c r="A470" i="15"/>
  <c r="A471" i="15"/>
  <c r="A472" i="15"/>
  <c r="A473" i="15"/>
  <c r="A474" i="15"/>
  <c r="A475" i="15"/>
  <c r="A476" i="15"/>
  <c r="A477" i="15"/>
  <c r="A478" i="15"/>
  <c r="A479" i="15"/>
  <c r="A480" i="15"/>
  <c r="A481" i="15"/>
  <c r="A482" i="15"/>
  <c r="A483" i="15"/>
  <c r="A484" i="15"/>
  <c r="A485" i="15"/>
  <c r="A486" i="15"/>
  <c r="A487" i="15"/>
  <c r="A488" i="15"/>
  <c r="A489" i="15"/>
  <c r="A490" i="15"/>
  <c r="A491" i="15"/>
  <c r="A492" i="15"/>
  <c r="A493" i="15"/>
  <c r="A494" i="15"/>
  <c r="A495" i="15"/>
  <c r="A496" i="15"/>
  <c r="E38" i="9"/>
  <c r="F29" i="9"/>
  <c r="F27" i="9"/>
  <c r="F26" i="9"/>
  <c r="A30" i="14" l="1"/>
  <c r="A47" i="11"/>
  <c r="A28" i="3"/>
  <c r="AA2" i="6"/>
  <c r="AC2" i="6"/>
  <c r="AB2" i="6"/>
  <c r="B28" i="2" l="1"/>
  <c r="B31" i="2"/>
  <c r="B29" i="2"/>
  <c r="B27" i="2"/>
  <c r="B30" i="2"/>
  <c r="B33" i="2" l="1"/>
  <c r="C33" i="2" s="1"/>
  <c r="A44"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KUMABE Hiroshi</author>
  </authors>
  <commentList>
    <comment ref="C29" authorId="0" shapeId="0" xr:uid="{2732F3B8-DC15-4EC8-BFC5-345F9AD07F6C}">
      <text>
        <r>
          <rPr>
            <sz val="9"/>
            <color indexed="81"/>
            <rFont val="MS P ゴシック"/>
            <family val="3"/>
            <charset val="128"/>
          </rPr>
          <t>【注意】題目（主題、副題のどちらも）は、和文、英文とも改行しないで入力すること。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KUMABE Hiroshi</author>
  </authors>
  <commentList>
    <comment ref="Q3" authorId="0" shapeId="0" xr:uid="{D8D4D77B-209E-4163-9150-9E4A0D0D2BCF}">
      <text>
        <r>
          <rPr>
            <sz val="11"/>
            <color indexed="81"/>
            <rFont val="Calibri"/>
            <family val="2"/>
          </rPr>
          <t>1. Please make sure to enter the date as YYYY/MM/DD. Besides, please check if the date order is correct on the printed application document.
2. When printing the "Application for Doctoral Degree", make sure that the day of the week is NOT displayed on the printout.
Correct: 2023/04/01
Incorrect: Saturday, 2023/04/01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熊部広志</author>
  </authors>
  <commentList>
    <comment ref="A14" authorId="0" shapeId="0" xr:uid="{00000000-0006-0000-0400-000001000000}">
      <text>
        <r>
          <rPr>
            <sz val="11"/>
            <color indexed="81"/>
            <rFont val="Calibri"/>
            <family val="2"/>
          </rPr>
          <t>The thesis title  in Japanese will be automatically transcribed from the "Data Entry Sheet for Submission". If you wish to omit the Japanese title, please delete it.</t>
        </r>
      </text>
    </comment>
    <comment ref="A15" authorId="0" shapeId="0" xr:uid="{00000000-0006-0000-0400-000002000000}">
      <text>
        <r>
          <rPr>
            <sz val="11"/>
            <color indexed="81"/>
            <rFont val="Calibri"/>
            <family val="2"/>
          </rPr>
          <t>The thesis subtitle  in Japanese will be automatically transcribed from the "Data Entry Sheet for Submission". If you wish to omit the Japanese title, please delete it.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KUMABE Hiroshi</author>
    <author>熊部広志</author>
  </authors>
  <commentList>
    <comment ref="J4" authorId="0" shapeId="0" xr:uid="{4B9B33B7-8838-45B9-A53F-651F5877745B}">
      <text>
        <r>
          <rPr>
            <sz val="11"/>
            <color indexed="81"/>
            <rFont val="Calibri"/>
            <family val="2"/>
          </rPr>
          <t>1. Please make sure to enter the date as YYYY/MM/DD. Besides, please check if the date order is correct on the printed list.
2. When printing the list, make sure that the day of the week is NOT displayed on the printout.
Correct: 2023/04/01
Incorrect: Saturday, 2023/04\/01</t>
        </r>
      </text>
    </comment>
    <comment ref="B42" authorId="1" shapeId="0" xr:uid="{00000000-0006-0000-0500-000001000000}">
      <text>
        <r>
          <rPr>
            <sz val="11"/>
            <color indexed="81"/>
            <rFont val="Calibri"/>
            <family val="2"/>
          </rPr>
          <t>Please add a bottom border at the turn of the page.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KUMABE Hiroshi</author>
    <author>0000478237</author>
    <author>KUJIRAI Masaki</author>
    <author>FUJIMURA Naho</author>
  </authors>
  <commentList>
    <comment ref="AB3" authorId="0" shapeId="0" xr:uid="{929EAB9D-505F-4156-9903-F329F55BDE46}">
      <text>
        <r>
          <rPr>
            <sz val="11"/>
            <color indexed="81"/>
            <rFont val="Calibri"/>
            <family val="2"/>
          </rPr>
          <t>1. Be sure to enter the dates in order of year, month, and date.
2. When printing the "CV", make sure that the dates are also printed in the order of year, month, and day. Also, make sure that the day of the week is NOT displayed on the printout.
Correct: 2023/04/01
Incorrect: Saturday, 2023/04/01</t>
        </r>
      </text>
    </comment>
    <comment ref="A19" authorId="1" shapeId="0" xr:uid="{00000000-0006-0000-0600-000001000000}">
      <text>
        <r>
          <rPr>
            <b/>
            <sz val="9"/>
            <color indexed="81"/>
            <rFont val="MS P ゴシック"/>
            <family val="3"/>
            <charset val="128"/>
          </rPr>
          <t>free format</t>
        </r>
      </text>
    </comment>
    <comment ref="A21" authorId="1" shapeId="0" xr:uid="{00000000-0006-0000-0600-000002000000}">
      <text>
        <r>
          <rPr>
            <b/>
            <sz val="9"/>
            <color indexed="81"/>
            <rFont val="MS P ゴシック"/>
            <family val="3"/>
            <charset val="128"/>
          </rPr>
          <t>free format</t>
        </r>
      </text>
    </comment>
    <comment ref="Z26" authorId="0" shapeId="0" xr:uid="{0DDBC1B6-F6DD-4758-A668-5A8B809C72A9}">
      <text>
        <r>
          <rPr>
            <sz val="11"/>
            <color indexed="81"/>
            <rFont val="Calibri"/>
            <family val="2"/>
          </rPr>
          <t>[Note in case you are currently enrolled in the Doctoral Program]</t>
        </r>
        <r>
          <rPr>
            <sz val="11"/>
            <color indexed="81"/>
            <rFont val="Calibri"/>
            <family val="2"/>
          </rPr>
          <t xml:space="preserve">
Please enter the same month as the date of submission (E.g. If date of submission is December 1, 2023, please enter "2023(Year)12(Month) Current student)</t>
        </r>
      </text>
    </comment>
    <comment ref="H28" authorId="2" shapeId="0" xr:uid="{CA13B935-AA23-463E-85E3-55461DDA2BC1}">
      <text>
        <r>
          <rPr>
            <sz val="11"/>
            <color indexed="81"/>
            <rFont val="Calibri"/>
            <family val="2"/>
          </rPr>
          <t xml:space="preserve">Below are samples
* Master of Science
* Master of Engneering </t>
        </r>
      </text>
    </comment>
    <comment ref="A46" authorId="3" shapeId="0" xr:uid="{396882C9-1764-46F3-8E70-C25C04D904BC}">
      <text>
        <r>
          <rPr>
            <sz val="9"/>
            <color indexed="81"/>
            <rFont val="Calibri"/>
            <family val="2"/>
          </rPr>
          <t>Please fill in the same information as the current job status on the Data Entry Sheet for submission.</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熊部広志</author>
  </authors>
  <commentList>
    <comment ref="A7" authorId="0" shapeId="0" xr:uid="{00000000-0006-0000-0700-000001000000}">
      <text>
        <r>
          <rPr>
            <sz val="11"/>
            <color indexed="81"/>
            <rFont val="Calibri"/>
            <family val="2"/>
          </rPr>
          <t>The dissertation title  in Japanese will be automatically transcribed from the "Data Entry Sheet for Submission". If you wish to omit the Japanese title, please delete it.</t>
        </r>
      </text>
    </comment>
    <comment ref="A8" authorId="0" shapeId="0" xr:uid="{00000000-0006-0000-0700-000002000000}">
      <text>
        <r>
          <rPr>
            <sz val="11"/>
            <color indexed="81"/>
            <rFont val="Calibri"/>
            <family val="2"/>
          </rPr>
          <t>The dissertation subtitle  in Japanese will be automatically transcribed from the "Data Entry Sheet for Submission". If you wish to omit the Japanese subtitle, please delete it.</t>
        </r>
      </text>
    </comment>
    <comment ref="A36" authorId="0" shapeId="0" xr:uid="{00000000-0006-0000-0700-000003000000}">
      <text>
        <r>
          <rPr>
            <sz val="11"/>
            <color indexed="81"/>
            <rFont val="Calibri"/>
            <family val="2"/>
          </rPr>
          <t>The dissertation title  in Japanese will be automatically transcribed from the "Data Entry Sheet for Submission". If you wish to omit the Japanese title, please delete it.</t>
        </r>
      </text>
    </comment>
    <comment ref="A37" authorId="0" shapeId="0" xr:uid="{00000000-0006-0000-0700-000004000000}">
      <text>
        <r>
          <rPr>
            <sz val="11"/>
            <color indexed="81"/>
            <rFont val="Calibri"/>
            <family val="2"/>
          </rPr>
          <t>The dissertation subtitle  in Japanese will be automatically transcribed from the "Data Entry Sheet for Submission". If you wish to omit the Japanese subtitle, please delete it.</t>
        </r>
      </text>
    </comment>
  </commentList>
</comments>
</file>

<file path=xl/sharedStrings.xml><?xml version="1.0" encoding="utf-8"?>
<sst xmlns="http://schemas.openxmlformats.org/spreadsheetml/2006/main" count="4752" uniqueCount="1820">
  <si>
    <t>How to prepare the application documents with Data Entry Form (For "Kateinai" - Dissertation in English)</t>
    <phoneticPr fontId="5"/>
  </si>
  <si>
    <t>* Data Entry Form and the templates of other application documents are available on the FSE website.</t>
    <phoneticPr fontId="5"/>
  </si>
  <si>
    <t>Application for doctorate</t>
    <phoneticPr fontId="5"/>
  </si>
  <si>
    <t>Entry of Data Entry Sheet</t>
  </si>
  <si>
    <t>(1)</t>
  </si>
  <si>
    <t>Please fill in the required fields marked in yellow on "Data Entry Sheet for submission".</t>
    <phoneticPr fontId="5"/>
  </si>
  <si>
    <t>*Data entry is completed once all yellow parts are filled in.</t>
    <phoneticPr fontId="5"/>
  </si>
  <si>
    <t>Preparing application documents</t>
    <phoneticPr fontId="5"/>
  </si>
  <si>
    <t>(2)</t>
  </si>
  <si>
    <t>Prepare "Application for Doctoral Degree with Written Oath" and "Synopsis".</t>
    <phoneticPr fontId="5"/>
  </si>
  <si>
    <t>Print</t>
    <phoneticPr fontId="5"/>
  </si>
  <si>
    <r>
      <rPr>
        <sz val="11"/>
        <rFont val="ＭＳ Ｐゴシック"/>
        <family val="3"/>
        <charset val="128"/>
      </rPr>
      <t>　</t>
    </r>
    <r>
      <rPr>
        <sz val="11"/>
        <rFont val="Tahoma"/>
        <family val="2"/>
      </rPr>
      <t>(3)</t>
    </r>
    <r>
      <rPr>
        <sz val="11"/>
        <rFont val="ＭＳ Ｐゴシック"/>
        <family val="3"/>
        <charset val="128"/>
      </rPr>
      <t>　</t>
    </r>
    <r>
      <rPr>
        <sz val="11"/>
        <rFont val="Tahoma"/>
        <family val="2"/>
      </rPr>
      <t>All documents should be printed single-sided. However, if the CV is two pages long, it should be printed double-sided.</t>
    </r>
    <phoneticPr fontId="5"/>
  </si>
  <si>
    <t>Sign/Seal</t>
    <phoneticPr fontId="5"/>
  </si>
  <si>
    <r>
      <rPr>
        <sz val="11"/>
        <rFont val="ＭＳ Ｐゴシック"/>
        <family val="3"/>
        <charset val="128"/>
      </rPr>
      <t>　</t>
    </r>
    <r>
      <rPr>
        <sz val="11"/>
        <rFont val="Tahoma"/>
        <family val="2"/>
      </rPr>
      <t>(4)</t>
    </r>
    <phoneticPr fontId="5"/>
  </si>
  <si>
    <t>Pre-check</t>
    <phoneticPr fontId="5"/>
  </si>
  <si>
    <r>
      <rPr>
        <sz val="11"/>
        <rFont val="ＭＳ Ｐゴシック"/>
        <family val="3"/>
        <charset val="128"/>
      </rPr>
      <t>　</t>
    </r>
    <r>
      <rPr>
        <sz val="11"/>
        <rFont val="Tahoma"/>
        <family val="2"/>
      </rPr>
      <t>(5)</t>
    </r>
    <r>
      <rPr>
        <sz val="11"/>
        <rFont val="ＭＳ Ｐゴシック"/>
        <family val="3"/>
        <charset val="128"/>
      </rPr>
      <t>　</t>
    </r>
    <r>
      <rPr>
        <sz val="11"/>
        <rFont val="Tahoma"/>
        <family val="2"/>
      </rPr>
      <t>Check that the application documents meet the requirements based on the Checklist.</t>
    </r>
    <phoneticPr fontId="5"/>
  </si>
  <si>
    <t>Submission</t>
    <phoneticPr fontId="5"/>
  </si>
  <si>
    <r>
      <rPr>
        <sz val="11"/>
        <rFont val="ＭＳ Ｐゴシック"/>
        <family val="3"/>
        <charset val="128"/>
      </rPr>
      <t>　</t>
    </r>
    <r>
      <rPr>
        <sz val="11"/>
        <rFont val="Tahoma"/>
        <family val="2"/>
      </rPr>
      <t xml:space="preserve">(6) Submit </t>
    </r>
    <r>
      <rPr>
        <sz val="11"/>
        <rFont val="ＭＳ Ｐゴシック"/>
        <family val="3"/>
        <charset val="128"/>
      </rPr>
      <t>①②</t>
    </r>
    <r>
      <rPr>
        <sz val="11"/>
        <rFont val="Tahoma"/>
        <family val="2"/>
      </rPr>
      <t xml:space="preserve"> (scanned PDF) + </t>
    </r>
    <r>
      <rPr>
        <sz val="11"/>
        <rFont val="ＭＳ Ｐゴシック"/>
        <family val="3"/>
        <charset val="128"/>
      </rPr>
      <t>③④</t>
    </r>
    <r>
      <rPr>
        <sz val="11"/>
        <rFont val="Tahoma"/>
        <family val="2"/>
      </rPr>
      <t xml:space="preserve"> (Excel) to the Academic and Student Affairs Section by email by the application deadline (to: dissertation@list.waseda.jp)</t>
    </r>
    <phoneticPr fontId="5"/>
  </si>
  <si>
    <t xml:space="preserve"> </t>
  </si>
  <si>
    <r>
      <rPr>
        <sz val="11"/>
        <rFont val="ＭＳ Ｐゴシック"/>
        <family val="3"/>
        <charset val="128"/>
      </rPr>
      <t>　</t>
    </r>
    <r>
      <rPr>
        <sz val="11"/>
        <rFont val="Tahoma"/>
        <family val="2"/>
      </rPr>
      <t>(7) Check the data of the application documents at the Academic and Student Affairs Section.</t>
    </r>
    <rPh sb="0" eb="93">
      <t>キョウガク</t>
    </rPh>
    <phoneticPr fontId="5"/>
  </si>
  <si>
    <t>Application for final decision</t>
    <phoneticPr fontId="5"/>
  </si>
  <si>
    <t>(9)</t>
  </si>
  <si>
    <t xml:space="preserve">Prepare the doctoral dissertation and the Doctoral Dissertation Review Report. </t>
    <phoneticPr fontId="5"/>
  </si>
  <si>
    <t>(*Only the cover page shall be prepared using the "Data Entry Sheet" at the time of application for doctorate.)</t>
    <phoneticPr fontId="5"/>
  </si>
  <si>
    <r>
      <t xml:space="preserve">(10) Prepare "Doctoral Dissertation, Synopsis, Doctoral Dissertation Review Report in PDF/A format", "Application to change dissertation title (*only if applicable)","Career Path Survey" 
</t>
    </r>
    <r>
      <rPr>
        <sz val="11"/>
        <rFont val="ＭＳ Ｐゴシック"/>
        <family val="2"/>
        <charset val="128"/>
      </rPr>
      <t>　　　　</t>
    </r>
    <r>
      <rPr>
        <sz val="11"/>
        <rFont val="Tahoma"/>
        <family val="2"/>
      </rPr>
      <t>and  "Checklist".</t>
    </r>
    <phoneticPr fontId="5"/>
  </si>
  <si>
    <t>(11) Single-sided printing: "Doctoral Dissertation Review Report"</t>
    <phoneticPr fontId="5"/>
  </si>
  <si>
    <t>Sign</t>
    <phoneticPr fontId="5"/>
  </si>
  <si>
    <t>(12)</t>
  </si>
  <si>
    <r>
      <rPr>
        <sz val="11"/>
        <rFont val="ＭＳ Ｐゴシック"/>
        <family val="3"/>
        <charset val="128"/>
      </rPr>
      <t>　</t>
    </r>
    <r>
      <rPr>
        <sz val="11"/>
        <rFont val="Tahoma"/>
        <family val="2"/>
      </rPr>
      <t>(13)</t>
    </r>
    <r>
      <rPr>
        <sz val="11"/>
        <rFont val="ＭＳ Ｐゴシック"/>
        <family val="3"/>
        <charset val="128"/>
      </rPr>
      <t>　</t>
    </r>
    <r>
      <rPr>
        <sz val="11"/>
        <rFont val="Tahoma"/>
        <family val="2"/>
      </rPr>
      <t>Check that the application documents meet the requirements based on the Checklist.</t>
    </r>
    <phoneticPr fontId="5"/>
  </si>
  <si>
    <r>
      <rPr>
        <sz val="11"/>
        <rFont val="ＭＳ Ｐゴシック"/>
        <family val="3"/>
        <charset val="128"/>
      </rPr>
      <t>　</t>
    </r>
    <r>
      <rPr>
        <sz val="11"/>
        <rFont val="Tahoma"/>
        <family val="2"/>
      </rPr>
      <t>(14) Submit the data</t>
    </r>
    <r>
      <rPr>
        <sz val="11"/>
        <rFont val="游ゴシック"/>
        <family val="2"/>
        <charset val="128"/>
      </rPr>
      <t>　
　　　</t>
    </r>
    <r>
      <rPr>
        <sz val="11"/>
        <rFont val="Tahoma"/>
        <family val="2"/>
      </rPr>
      <t xml:space="preserve">[Principal referee]: </t>
    </r>
    <r>
      <rPr>
        <sz val="11"/>
        <rFont val="ＭＳ Ｐゴシック"/>
        <family val="3"/>
        <charset val="128"/>
      </rPr>
      <t>⑤</t>
    </r>
    <r>
      <rPr>
        <sz val="11"/>
        <rFont val="Tahoma"/>
        <family val="2"/>
      </rPr>
      <t>Doctoral Dissertation Review Repot(scanned PDF),</t>
    </r>
    <r>
      <rPr>
        <sz val="11"/>
        <rFont val="ＭＳ Ｐゴシック"/>
        <family val="3"/>
        <charset val="128"/>
      </rPr>
      <t>⑦</t>
    </r>
    <r>
      <rPr>
        <sz val="11"/>
        <rFont val="Tahoma"/>
        <family val="2"/>
      </rPr>
      <t xml:space="preserve">Application to change dissertation title (*only if applicable)(Word),
</t>
    </r>
    <r>
      <rPr>
        <sz val="11"/>
        <rFont val="游ゴシック"/>
        <family val="2"/>
        <charset val="128"/>
      </rPr>
      <t>　　　⑧</t>
    </r>
    <r>
      <rPr>
        <sz val="11"/>
        <rFont val="Tahoma"/>
        <family val="2"/>
      </rPr>
      <t>List of research achievements (*only if there is update from application for doctorate (Scanned PDF)),</t>
    </r>
    <r>
      <rPr>
        <sz val="11"/>
        <rFont val="游ゴシック"/>
        <family val="2"/>
        <charset val="128"/>
      </rPr>
      <t>⑨</t>
    </r>
    <r>
      <rPr>
        <sz val="11"/>
        <rFont val="Tahoma"/>
        <family val="2"/>
      </rPr>
      <t>Checklist(Word),</t>
    </r>
    <r>
      <rPr>
        <sz val="11"/>
        <rFont val="游ゴシック"/>
        <family val="2"/>
        <charset val="128"/>
      </rPr>
      <t>⑪</t>
    </r>
    <r>
      <rPr>
        <sz val="11"/>
        <rFont val="Tahoma"/>
        <family val="2"/>
      </rPr>
      <t xml:space="preserve">Application for final decision for doctoral dissertation (Excel) 
</t>
    </r>
    <r>
      <rPr>
        <sz val="11"/>
        <rFont val="游ゴシック"/>
        <family val="2"/>
        <charset val="128"/>
      </rPr>
      <t>　　　</t>
    </r>
    <r>
      <rPr>
        <sz val="11"/>
        <rFont val="Tahoma"/>
        <family val="2"/>
      </rPr>
      <t xml:space="preserve">+ </t>
    </r>
    <r>
      <rPr>
        <sz val="11"/>
        <rFont val="ＭＳ Ｐゴシック"/>
        <family val="3"/>
        <charset val="128"/>
      </rPr>
      <t>⑥</t>
    </r>
    <r>
      <rPr>
        <sz val="11"/>
        <rFont val="Tahoma"/>
        <family val="2"/>
      </rPr>
      <t>3 PDF/A files (PDF/A format</t>
    </r>
    <r>
      <rPr>
        <sz val="11"/>
        <rFont val="游ゴシック"/>
        <family val="2"/>
        <charset val="128"/>
      </rPr>
      <t>）</t>
    </r>
    <r>
      <rPr>
        <sz val="11"/>
        <rFont val="Tahoma"/>
        <family val="2"/>
      </rPr>
      <t xml:space="preserve"> 
</t>
    </r>
    <r>
      <rPr>
        <sz val="11"/>
        <rFont val="ＭＳ Ｐゴシック"/>
        <family val="2"/>
        <charset val="128"/>
      </rPr>
      <t>　　　　</t>
    </r>
    <r>
      <rPr>
        <sz val="11"/>
        <rFont val="Tahoma"/>
        <family val="2"/>
      </rPr>
      <t xml:space="preserve"> [Applicant]: </t>
    </r>
    <r>
      <rPr>
        <sz val="11"/>
        <rFont val="游ゴシック"/>
        <family val="2"/>
        <charset val="128"/>
      </rPr>
      <t>⑩</t>
    </r>
    <r>
      <rPr>
        <sz val="11"/>
        <rFont val="Tahoma"/>
        <family val="2"/>
      </rPr>
      <t xml:space="preserve">Career Path Survey(Excel)
</t>
    </r>
    <r>
      <rPr>
        <sz val="11"/>
        <rFont val="ＭＳ Ｐゴシック"/>
        <family val="2"/>
        <charset val="128"/>
      </rPr>
      <t>　　　　　</t>
    </r>
    <r>
      <rPr>
        <sz val="11"/>
        <rFont val="Tahoma"/>
        <family val="2"/>
      </rPr>
      <t>to the Academic and Student Affairs Section by email by the application deadline (to: dissertation@list.waseda.jp)</t>
    </r>
    <phoneticPr fontId="5"/>
  </si>
  <si>
    <r>
      <rPr>
        <sz val="11"/>
        <rFont val="ＭＳ Ｐゴシック"/>
        <family val="3"/>
        <charset val="128"/>
      </rPr>
      <t>　</t>
    </r>
    <r>
      <rPr>
        <sz val="11"/>
        <rFont val="Tahoma"/>
        <family val="2"/>
      </rPr>
      <t>(15) Check the data of the application documents at the Academic and Student Affairs Section.</t>
    </r>
    <rPh sb="4" eb="6">
      <t>キョウガク</t>
    </rPh>
    <phoneticPr fontId="5"/>
  </si>
  <si>
    <t>This form is for applicants who write their dissertation in "English"
Applicants who write in Japanese shall use the form for Japanese.</t>
    <phoneticPr fontId="5"/>
  </si>
  <si>
    <t>How to fill in the field</t>
    <phoneticPr fontId="5"/>
  </si>
  <si>
    <t>Student Number
（for "Kateinai" applicants only)</t>
    <phoneticPr fontId="5"/>
  </si>
  <si>
    <t>※If you are in "Kateigai"category, leave this section blank.
If you are within 3 years after withdrawal, please enter your Student Number  when you were enrolled.</t>
    <phoneticPr fontId="5"/>
  </si>
  <si>
    <t>Required field</t>
    <phoneticPr fontId="5"/>
  </si>
  <si>
    <t>If applicable</t>
    <phoneticPr fontId="5"/>
  </si>
  <si>
    <t>１．申請者基本情報</t>
    <rPh sb="2" eb="5">
      <t>シンセイシャ</t>
    </rPh>
    <rPh sb="5" eb="7">
      <t>キホン</t>
    </rPh>
    <rPh sb="7" eb="9">
      <t>ジョウホウ</t>
    </rPh>
    <phoneticPr fontId="5"/>
  </si>
  <si>
    <t>Applicant's Basic Information</t>
    <phoneticPr fontId="5"/>
  </si>
  <si>
    <t>Family name</t>
    <phoneticPr fontId="5"/>
  </si>
  <si>
    <t>Given name</t>
    <phoneticPr fontId="5"/>
  </si>
  <si>
    <t xml:space="preserve">Full name in Kanji </t>
    <phoneticPr fontId="5"/>
  </si>
  <si>
    <t>※If applicable</t>
    <phoneticPr fontId="5"/>
  </si>
  <si>
    <t>Full name in Katakana</t>
    <phoneticPr fontId="5"/>
  </si>
  <si>
    <t>Full name in English</t>
    <phoneticPr fontId="5"/>
  </si>
  <si>
    <t>Date of birth（YYYY/MM/DD）</t>
    <phoneticPr fontId="5"/>
  </si>
  <si>
    <t>Permanent domicile</t>
    <phoneticPr fontId="5"/>
  </si>
  <si>
    <t>If you have a foreign national, please choose "- Foreign nationals"</t>
    <phoneticPr fontId="5"/>
  </si>
  <si>
    <t>Nationality</t>
    <phoneticPr fontId="5"/>
  </si>
  <si>
    <t>If you select others,
 write down details</t>
    <phoneticPr fontId="5"/>
  </si>
  <si>
    <t>Email address 1（Waseda mail address）</t>
    <phoneticPr fontId="5"/>
  </si>
  <si>
    <t>Email address 2（Other address)</t>
    <phoneticPr fontId="5"/>
  </si>
  <si>
    <t>２．最終学歴（在学中・退学を含む）・職歴</t>
    <rPh sb="2" eb="4">
      <t>サイシュウ</t>
    </rPh>
    <rPh sb="4" eb="6">
      <t>ガクレキ</t>
    </rPh>
    <rPh sb="7" eb="9">
      <t>ザイガク</t>
    </rPh>
    <rPh sb="9" eb="10">
      <t>チュウ</t>
    </rPh>
    <rPh sb="11" eb="13">
      <t>タイガク</t>
    </rPh>
    <rPh sb="14" eb="15">
      <t>フク</t>
    </rPh>
    <rPh sb="18" eb="20">
      <t>ショクレキ</t>
    </rPh>
    <phoneticPr fontId="5"/>
  </si>
  <si>
    <t>Education・Occupation</t>
    <phoneticPr fontId="5"/>
  </si>
  <si>
    <t xml:space="preserve">Please fill in your current enrolled graduate school. If you have withdrawn from school, please fill in the name of your withdrawn school. </t>
    <phoneticPr fontId="5"/>
  </si>
  <si>
    <t>Date of admission
(yyyy/mm/dd)</t>
    <phoneticPr fontId="5"/>
  </si>
  <si>
    <t>Current status</t>
    <phoneticPr fontId="5"/>
  </si>
  <si>
    <t>Name of graduate school</t>
    <phoneticPr fontId="5"/>
  </si>
  <si>
    <t>If you select others, write down details</t>
    <phoneticPr fontId="5"/>
  </si>
  <si>
    <t>Department</t>
  </si>
  <si>
    <t>If you select others, 
write down details</t>
    <phoneticPr fontId="5"/>
  </si>
  <si>
    <t>Program</t>
    <phoneticPr fontId="5"/>
  </si>
  <si>
    <t>Your current job status</t>
    <phoneticPr fontId="5"/>
  </si>
  <si>
    <t>３．申請情報</t>
    <rPh sb="2" eb="6">
      <t>シンセイジョウホウ</t>
    </rPh>
    <phoneticPr fontId="5"/>
  </si>
  <si>
    <t>Information of Application for Doctorate</t>
    <phoneticPr fontId="5"/>
  </si>
  <si>
    <t>The Dissertation Title should be written in the same language as the dissertation.
Leave the field blank for "Subtitle" if not applicable.</t>
    <phoneticPr fontId="5"/>
  </si>
  <si>
    <t xml:space="preserve">  </t>
    <phoneticPr fontId="5"/>
  </si>
  <si>
    <t>Graduate School you apply to for doctorate</t>
  </si>
  <si>
    <t>※Please select.</t>
  </si>
  <si>
    <t>Department you apply to for doctorate</t>
  </si>
  <si>
    <t>Research Guidance</t>
    <phoneticPr fontId="5"/>
  </si>
  <si>
    <t>※Please select/copy your research guidance from the sheet "Research guidance list" and paste it.</t>
    <phoneticPr fontId="5"/>
  </si>
  <si>
    <t>Kateinai or Kateigai</t>
    <phoneticPr fontId="5"/>
  </si>
  <si>
    <t>degree</t>
    <phoneticPr fontId="5"/>
  </si>
  <si>
    <t>Dissertation Title</t>
    <phoneticPr fontId="5"/>
  </si>
  <si>
    <t>Dissertation Title in Japanese</t>
    <phoneticPr fontId="5"/>
  </si>
  <si>
    <t>Subtitle</t>
    <phoneticPr fontId="5"/>
  </si>
  <si>
    <t>Subtitle in Japanese</t>
    <phoneticPr fontId="5"/>
  </si>
  <si>
    <t xml:space="preserve">Synopsis
（about 100 words）
</t>
    <phoneticPr fontId="5"/>
  </si>
  <si>
    <t>Taking courses for research ethics</t>
    <phoneticPr fontId="5"/>
  </si>
  <si>
    <t>4．Screening information（※Regarding the screening schedule, you need to consult with your supervisor.)</t>
    <phoneticPr fontId="5"/>
  </si>
  <si>
    <t>Preliminary Screening Day（YYYY/MM/DD）</t>
    <phoneticPr fontId="5"/>
  </si>
  <si>
    <t>Date for Graduate School Steering Committee accepting your application
（YYYY/MM/DD）</t>
    <phoneticPr fontId="5"/>
  </si>
  <si>
    <t>Referee</t>
  </si>
  <si>
    <t>Name</t>
    <phoneticPr fontId="5"/>
  </si>
  <si>
    <t xml:space="preserve">Current position </t>
    <phoneticPr fontId="5"/>
  </si>
  <si>
    <t>Principal Referee</t>
  </si>
  <si>
    <t>Referee 1</t>
  </si>
  <si>
    <t>Referee 2</t>
  </si>
  <si>
    <t>Referee 3</t>
  </si>
  <si>
    <t>Referee 4</t>
  </si>
  <si>
    <t>Referee 5</t>
  </si>
  <si>
    <t>Referee 6</t>
  </si>
  <si>
    <r>
      <t>Research guidance</t>
    </r>
    <r>
      <rPr>
        <sz val="10"/>
        <color theme="1"/>
        <rFont val="ＭＳ Ｐゴシック"/>
        <family val="2"/>
        <charset val="128"/>
      </rPr>
      <t>↓↓</t>
    </r>
    <r>
      <rPr>
        <sz val="10"/>
        <color theme="1"/>
        <rFont val="Tahoma"/>
        <family val="2"/>
      </rPr>
      <t>Please select from below list and copy, then paste it to "Data Entry Sheet for Submission"</t>
    </r>
    <r>
      <rPr>
        <sz val="10"/>
        <color theme="1"/>
        <rFont val="ＭＳ Ｐゴシック"/>
        <family val="2"/>
        <charset val="128"/>
      </rPr>
      <t>↓↓</t>
    </r>
    <phoneticPr fontId="5"/>
  </si>
  <si>
    <t>Name of Supervisor (Family name, Given name)</t>
    <phoneticPr fontId="5"/>
  </si>
  <si>
    <t>Graduate School</t>
    <phoneticPr fontId="5"/>
  </si>
  <si>
    <t>Department</t>
    <phoneticPr fontId="5"/>
  </si>
  <si>
    <r>
      <rPr>
        <sz val="10"/>
        <color theme="1"/>
        <rFont val="ＭＳ Ｐゴシック"/>
        <family val="2"/>
        <charset val="128"/>
      </rPr>
      <t>科目キー</t>
    </r>
  </si>
  <si>
    <r>
      <rPr>
        <sz val="10"/>
        <color theme="1"/>
        <rFont val="ＭＳ Ｐゴシック"/>
        <family val="2"/>
        <charset val="128"/>
      </rPr>
      <t>科目クラスコード</t>
    </r>
  </si>
  <si>
    <r>
      <rPr>
        <sz val="10"/>
        <color theme="1"/>
        <rFont val="ＭＳ Ｐゴシック"/>
        <family val="2"/>
        <charset val="128"/>
      </rPr>
      <t>配当年度</t>
    </r>
  </si>
  <si>
    <r>
      <rPr>
        <sz val="10"/>
        <color theme="1"/>
        <rFont val="ＭＳ Ｐゴシック"/>
        <family val="2"/>
        <charset val="128"/>
      </rPr>
      <t>授業実施科目キー</t>
    </r>
  </si>
  <si>
    <r>
      <rPr>
        <sz val="10"/>
        <color theme="1"/>
        <rFont val="ＭＳ Ｐゴシック"/>
        <family val="2"/>
        <charset val="128"/>
      </rPr>
      <t>研究指導名</t>
    </r>
    <rPh sb="0" eb="5">
      <t>ケンキュウシドウメイ</t>
    </rPh>
    <phoneticPr fontId="5"/>
  </si>
  <si>
    <r>
      <rPr>
        <sz val="10"/>
        <color theme="1"/>
        <rFont val="ＭＳ Ｐゴシック"/>
        <family val="2"/>
        <charset val="128"/>
      </rPr>
      <t>英字科目名</t>
    </r>
    <rPh sb="0" eb="2">
      <t>エイジ</t>
    </rPh>
    <rPh sb="2" eb="4">
      <t>カモク</t>
    </rPh>
    <rPh sb="4" eb="5">
      <t>メイ</t>
    </rPh>
    <phoneticPr fontId="5"/>
  </si>
  <si>
    <t>USUBA, Toshimichi</t>
  </si>
  <si>
    <t>Graduate School of Fundamental Science and Engineering</t>
  </si>
  <si>
    <t>Department of Pure and Applied Mathematics</t>
  </si>
  <si>
    <t>01</t>
  </si>
  <si>
    <t>Research on Mathematical Logic and Set Theory</t>
  </si>
  <si>
    <t>OZAKI, Manabu</t>
  </si>
  <si>
    <t>Research on Algebraic Number Theory</t>
  </si>
  <si>
    <t>KAJI, Hajime</t>
  </si>
  <si>
    <t>Research on Algebraic Geometry</t>
  </si>
  <si>
    <t>NAGAI, Yasunari</t>
  </si>
  <si>
    <t>MURAKAMI, Jun</t>
  </si>
  <si>
    <t>Research on Topology</t>
  </si>
  <si>
    <t>WATANABE, Nobuya</t>
  </si>
  <si>
    <t>HOMMA, Yasushi</t>
  </si>
  <si>
    <t>Research on Geometry</t>
  </si>
  <si>
    <t>FUKUIZUMI, Reika</t>
  </si>
  <si>
    <t>Research on Partial Differential Equations</t>
  </si>
  <si>
    <t>KOZONO, Hideo</t>
  </si>
  <si>
    <t>Research on Functional Analysis and Non-linear Partial Differential Equations</t>
  </si>
  <si>
    <t>TANAKA, Kazunaga</t>
  </si>
  <si>
    <t>Research on Nonlinear Analysis</t>
  </si>
  <si>
    <t>Research on Applications of Mathematics to Materials Engineering</t>
  </si>
  <si>
    <t>TAKAHASHI, Daisuke</t>
  </si>
  <si>
    <t>Research on Nonlinear Systems</t>
  </si>
  <si>
    <t>YONEDA, Gen</t>
  </si>
  <si>
    <t>Research on Theory of Relativity</t>
  </si>
  <si>
    <t>Research on Numerical Analysis</t>
  </si>
  <si>
    <t>KASHIWAGI, Masahide</t>
  </si>
  <si>
    <t>Research on Information Theory</t>
  </si>
  <si>
    <t>INOUE, Kiyoshi</t>
  </si>
  <si>
    <t>Research on Applied Statistics</t>
  </si>
  <si>
    <t>KUTO, Kousuke</t>
  </si>
  <si>
    <t>Research on Mathematics and Applied Mathematics</t>
  </si>
  <si>
    <t>MATSUZAKI, Katsuhiko</t>
  </si>
  <si>
    <t>Research on Hyperbolic Geometry</t>
  </si>
  <si>
    <t>TOYOIZUMI, Hiroshi</t>
  </si>
  <si>
    <t>Research on Applied Probabilistic Model</t>
  </si>
  <si>
    <t>KOMORI, Yohei</t>
  </si>
  <si>
    <t>Research on Complex Analytic Geometry</t>
  </si>
  <si>
    <t>SHIMIZU, Yasutaka</t>
  </si>
  <si>
    <t>Research on Stochastic and Statistical Analysis</t>
  </si>
  <si>
    <t>MARUNO, Kenichi</t>
  </si>
  <si>
    <t>OZAWA, Tohru</t>
  </si>
  <si>
    <t>Research on Harmonic Analysis and Nonlinear Partial Differential Equation</t>
  </si>
  <si>
    <t>SOBUKAWA, Takuya</t>
  </si>
  <si>
    <t>Research on Real Analysis</t>
  </si>
  <si>
    <t>NISHIYAMA, Yoichi</t>
  </si>
  <si>
    <t>Research on Stochastic Processes and Statistical Inference</t>
  </si>
  <si>
    <t>KUMAGAI, Takashi</t>
  </si>
  <si>
    <t>Research on Stochastic Analysis</t>
  </si>
  <si>
    <t>NARITA, Hiroaki</t>
  </si>
  <si>
    <t>Research on Number Theory and Automorphic Forms</t>
  </si>
  <si>
    <t>YOSHIMURA, Hiroaki</t>
  </si>
  <si>
    <t>Research on Dynamical systems</t>
  </si>
  <si>
    <t>IKEDA, Takeshi</t>
  </si>
  <si>
    <t>Research on Special Varieties</t>
  </si>
  <si>
    <t>KOIKE, Shigeaki</t>
  </si>
  <si>
    <t>Research on Applied Analysis and Nonlinear Partial Differential Equations</t>
  </si>
  <si>
    <t>MIEZAKI, Tsuyoshi</t>
  </si>
  <si>
    <t>Research on Algebraic Combinatorics</t>
  </si>
  <si>
    <t>HAYAMIZU, Momoko</t>
  </si>
  <si>
    <t>OHMOTO, Toru</t>
  </si>
  <si>
    <t>Research on Applied Singularity Theory</t>
  </si>
  <si>
    <t>BOWEN, Mark</t>
  </si>
  <si>
    <t>Research on Nonlinear Differential Equations</t>
  </si>
  <si>
    <t>LIU, Yan</t>
  </si>
  <si>
    <t>Research on Mathematical Statistics, Time Series, Finance</t>
  </si>
  <si>
    <t>OTA, Yutaka</t>
  </si>
  <si>
    <t>Department of Applied Mechanics and Aerospace Engineering</t>
  </si>
  <si>
    <t>Research on Fluid Engineering</t>
  </si>
  <si>
    <t>NAITOH, Ken</t>
  </si>
  <si>
    <t>Research on Thermofluid Science</t>
  </si>
  <si>
    <t>Research on Applied Mathematics</t>
  </si>
  <si>
    <t>Research on Dynamics and Control of Mechanical Systems</t>
  </si>
  <si>
    <t>AMANO, Yoshiharu</t>
  </si>
  <si>
    <t>Research on Energy and Systems Engineering</t>
  </si>
  <si>
    <t>KAWADA, Hiroyuki</t>
  </si>
  <si>
    <t>Research on Composite Materials Engineering</t>
  </si>
  <si>
    <t>Research on Aerospace Transportation Systems</t>
  </si>
  <si>
    <t>TEZUKA, Asei</t>
  </si>
  <si>
    <t>Research on Aerodynamics</t>
  </si>
  <si>
    <t>YANAO, Tomohiro</t>
  </si>
  <si>
    <t>MIYAGAWA, Kazuyoshi</t>
  </si>
  <si>
    <t>SUZUKI, Shinsuke</t>
  </si>
  <si>
    <t>Research on Materials Process Engineering</t>
  </si>
  <si>
    <t>Research on Micro and Nano Mechanics</t>
  </si>
  <si>
    <t>Research on Mechanics of Materials</t>
  </si>
  <si>
    <t>YAMAGUCHI, Seiichi</t>
  </si>
  <si>
    <t>Research on Process Control Engineering</t>
  </si>
  <si>
    <t>TAKEZAWA, Akihiro</t>
  </si>
  <si>
    <t>Research on Design Optimization</t>
  </si>
  <si>
    <t>ARAO, Yoshihiko</t>
  </si>
  <si>
    <t>Research on Nanomaterials Engineering</t>
  </si>
  <si>
    <t>NORIMATSU, Wataru</t>
  </si>
  <si>
    <t>Department of Electronic and Physical Systems</t>
  </si>
  <si>
    <t>Research on Solid State Physics</t>
  </si>
  <si>
    <t>YAMAMOTO, Tomoyuki</t>
  </si>
  <si>
    <t>Research on Quantum Solid-state Science</t>
  </si>
  <si>
    <t>TANII, Takashi</t>
  </si>
  <si>
    <t>Research on Molecular Nano-engineering</t>
  </si>
  <si>
    <t>WATANABE, Takanobu</t>
  </si>
  <si>
    <t>Research on Nano Materials Informatics</t>
  </si>
  <si>
    <t>Research on Integrated System Design</t>
  </si>
  <si>
    <t>KAWANISHI, Tetsuya</t>
  </si>
  <si>
    <t>Research on Radio and Optical Converged Systems</t>
  </si>
  <si>
    <t>MORIMOTO, Yuya</t>
  </si>
  <si>
    <t>Research on BioMicrosystem</t>
  </si>
  <si>
    <t>Department of Intermedia Studies</t>
  </si>
  <si>
    <t>Research on Ergonomics in Advanced Media</t>
  </si>
  <si>
    <t>OIKAWA, Yasuhiro</t>
  </si>
  <si>
    <t>Research on Communication Acoustics</t>
  </si>
  <si>
    <t>Research on Intermedia Music Study</t>
  </si>
  <si>
    <t>OGATA, Tetsuya@HOMMA, Keiko</t>
  </si>
  <si>
    <t>Research on Intelligence Dynamics and Representation Systems</t>
  </si>
  <si>
    <t>GUNJI, Yukio</t>
  </si>
  <si>
    <t>Research on Biological Expression</t>
  </si>
  <si>
    <t>WATANABE, Katsumi</t>
  </si>
  <si>
    <t>Research on Cognitive Science</t>
  </si>
  <si>
    <t>HASHIDA, Tomoko</t>
  </si>
  <si>
    <t>Research on Human Media Technology</t>
  </si>
  <si>
    <t>JACK, James</t>
  </si>
  <si>
    <t>Research on Environmental Art</t>
  </si>
  <si>
    <t>ISHIKAWA, Hiroshi</t>
  </si>
  <si>
    <t>Department of Computer Science and Communications Engineering</t>
  </si>
  <si>
    <t>Research on Computer Vision and Pattern Analysis</t>
  </si>
  <si>
    <t>SUGAWARA, Toshiharu</t>
  </si>
  <si>
    <t>Research on Intelligent Software</t>
  </si>
  <si>
    <t>Research on Reliable Software Engineering</t>
  </si>
  <si>
    <t>NAKAJIMA, Tatsuo</t>
  </si>
  <si>
    <t>Research on Distributed Systems</t>
  </si>
  <si>
    <t>KASAHARA, Hironori</t>
  </si>
  <si>
    <t>Research on Advanced Computing Systems</t>
  </si>
  <si>
    <t>YAMANA, Hayato</t>
  </si>
  <si>
    <t>Research on Parallel and Distributed Architecture</t>
  </si>
  <si>
    <t>KIMURA, Keiji</t>
  </si>
  <si>
    <t>Research on Advanced Processor Architecture</t>
  </si>
  <si>
    <t>SHIMAMOTO, Shigeru</t>
  </si>
  <si>
    <t>Research on Wireless Access</t>
  </si>
  <si>
    <t>KAMEYAMA, Wataru</t>
  </si>
  <si>
    <t>Research on Multimedia Information Distribution Systems</t>
  </si>
  <si>
    <t>WATANABE, Hiroshi</t>
  </si>
  <si>
    <t>Research on Audiovisual Information Processing</t>
  </si>
  <si>
    <t>NAKAZATO, Hidenori</t>
  </si>
  <si>
    <t>Research on Distributed Computing Systems</t>
  </si>
  <si>
    <t>OJIMA, Shiro@KOBAYASHI, Tetsunori@ROSE, Ralph Leon</t>
  </si>
  <si>
    <t>Research on Perceptual Computing</t>
  </si>
  <si>
    <t>KATTO, Jiro</t>
  </si>
  <si>
    <t>Research on Image Information</t>
  </si>
  <si>
    <t>TOGAWA, Nozomu</t>
  </si>
  <si>
    <t>Research on Information System Design</t>
  </si>
  <si>
    <t>MAEHARA, Fumiaki</t>
  </si>
  <si>
    <t>Research on Wireless Communication Network</t>
  </si>
  <si>
    <t>MORI, Tatsuya</t>
  </si>
  <si>
    <t>Research on Networked Systems</t>
  </si>
  <si>
    <t>SAKAI, Tetsuya</t>
  </si>
  <si>
    <t>Research on Information Access</t>
  </si>
  <si>
    <t>ABURATANI, Sachiyo@IMAI, Kenichiro@SHIMIZU, Kana@YAMANA, Hayato</t>
  </si>
  <si>
    <t>Research on Bioinformatics</t>
  </si>
  <si>
    <t>OGAWA, Tetsuji</t>
  </si>
  <si>
    <t>Research on Media Intelligence</t>
  </si>
  <si>
    <t>SHIMIZU, Kana</t>
  </si>
  <si>
    <t>Research on Computational Biology</t>
  </si>
  <si>
    <t>UCHIDA, Masato</t>
  </si>
  <si>
    <t>Research on Performance Evaluation of Information Systems</t>
  </si>
  <si>
    <t>TERAUCHI, Tachio</t>
  </si>
  <si>
    <t>Research on Computer Programming Languages</t>
  </si>
  <si>
    <t>Research on Autonomous Agent System</t>
  </si>
  <si>
    <t>Research on Information Security</t>
  </si>
  <si>
    <t>KASAI, Hiroyuki</t>
  </si>
  <si>
    <t>Research on Optimization and Learning for Systems</t>
  </si>
  <si>
    <t>ORITA, Naho@KAWAHARA, Daisuke</t>
  </si>
  <si>
    <t>Research on Natural Language Processing</t>
  </si>
  <si>
    <t>SAKO, Kazue</t>
  </si>
  <si>
    <t>Research on Cryptographic Protocols</t>
  </si>
  <si>
    <t>SIMO SERRA, Edgar</t>
  </si>
  <si>
    <t>Research on Computer Graphics</t>
  </si>
  <si>
    <t>MORITA, Itsuro</t>
  </si>
  <si>
    <t>Research on Optical Communication System</t>
  </si>
  <si>
    <t>TANAKA-ISHII, Kumiko</t>
  </si>
  <si>
    <t>Research on Mathematical Informatics of Natural Language</t>
  </si>
  <si>
    <t>Department of Materials Science</t>
  </si>
  <si>
    <t>Research on Condesed Matter Science</t>
  </si>
  <si>
    <t>KUNIOSHI, Nilson</t>
  </si>
  <si>
    <t>Research on Reaction Dynamics of Materials</t>
  </si>
  <si>
    <t>HIRATA, Akihiko</t>
  </si>
  <si>
    <t>Research on Physics of Amorphous Materials</t>
  </si>
  <si>
    <t>Research on Computational Mathematics for Materials</t>
  </si>
  <si>
    <t>Research on Mathematics for Materials</t>
  </si>
  <si>
    <t>KAWAGISHI, Kyoko@SUZUKI, Shinsuke@HIROMOTO, Sachiko</t>
  </si>
  <si>
    <t>Research on Micro and Nano Engineering</t>
  </si>
  <si>
    <t>HOSOI, Atsushi</t>
  </si>
  <si>
    <t>KAWAGISHI, Kyoko@SUZUKI, Shinsuke</t>
  </si>
  <si>
    <t>Research on Engineering of Controlled Crystalline Structures</t>
  </si>
  <si>
    <t>Research on Corrosion and Surface Chemistry</t>
  </si>
  <si>
    <t>Research on Physics of Low-dimensional Materials</t>
  </si>
  <si>
    <t>KOIWA, Masaki</t>
  </si>
  <si>
    <t>Graduate School of Creative Science and Engineering</t>
  </si>
  <si>
    <t>Department of Architecture</t>
  </si>
  <si>
    <t>Research on Comparative Architectural History</t>
  </si>
  <si>
    <t>NAKATANI, Norihito</t>
  </si>
  <si>
    <t>Research on Temporal Aspects of Architectural Construction and Expression</t>
  </si>
  <si>
    <t>WATANABE, Taishi</t>
  </si>
  <si>
    <t>Research on Architecture and Sociological Concepts</t>
  </si>
  <si>
    <t>MIYAMOTO, Katsuhiro</t>
  </si>
  <si>
    <t>Research on Architectural Design Concepts</t>
  </si>
  <si>
    <t>KOBAYASHI, Keigo</t>
  </si>
  <si>
    <t>Research on Architectural Design and Information</t>
  </si>
  <si>
    <t>Research on Architecture and Space Concepts</t>
  </si>
  <si>
    <t>GOTO, Haruhiko</t>
  </si>
  <si>
    <t>Research on Landscape and Regional Design</t>
  </si>
  <si>
    <t>ARIGA, Takashi</t>
  </si>
  <si>
    <t>Research on Urban and Environmental Design</t>
  </si>
  <si>
    <t>TANABE, Shinichi</t>
  </si>
  <si>
    <t>Research on Safety Planning in Built Environments</t>
  </si>
  <si>
    <t>Research on Architectural Environment</t>
  </si>
  <si>
    <t>Research on Building Construction Engineering and Management</t>
  </si>
  <si>
    <t>Research on Building Construction</t>
  </si>
  <si>
    <t>KOSHIISHI, Naoyuki</t>
  </si>
  <si>
    <t>Research on Building Materials</t>
  </si>
  <si>
    <t>TAKAGUCHI, Hiroto</t>
  </si>
  <si>
    <t>Research on Environment Media</t>
  </si>
  <si>
    <t>YAGUCHI, Tetsuya</t>
  </si>
  <si>
    <t>Research on Regenerative Design of the Built Environment</t>
  </si>
  <si>
    <t>HAYABE, Yasuhiro</t>
  </si>
  <si>
    <t>Research on Structural Design</t>
  </si>
  <si>
    <t>Research on Urban-tech</t>
  </si>
  <si>
    <t>YOSHINAKA, Susumu</t>
  </si>
  <si>
    <t>Research on Shell Structures</t>
  </si>
  <si>
    <t>YOSHIDA, Makoto</t>
  </si>
  <si>
    <t>Department of Modern Mechanical Engineering</t>
  </si>
  <si>
    <t>Research on Transporters &amp; Energy Plants Materials Science and Engineering</t>
  </si>
  <si>
    <t>MIYASHITA, Tomoyuki</t>
  </si>
  <si>
    <t>Research on Design of Mechanical Systems</t>
  </si>
  <si>
    <t>SUGANO, Shigeki</t>
  </si>
  <si>
    <t>Research on Intelligent Machines</t>
  </si>
  <si>
    <t>IWASAKI, Kiyotaka@OKAZAKI, Ken@NIINAMI, Hiroshi</t>
  </si>
  <si>
    <t>Research on Medical Applications of Mechanical Engineering</t>
  </si>
  <si>
    <t xml:space="preserve">Research on Medical Applications of Mechanical Engineering </t>
  </si>
  <si>
    <t>ISHII, Hiroyuki@TAKANISHI, Atsuo@FUJIMOTO, Hiroshi</t>
  </si>
  <si>
    <t>Research on Biorobotics</t>
  </si>
  <si>
    <t>NAKAGAKI, Takao</t>
  </si>
  <si>
    <t>Research on Exergy Engineering</t>
  </si>
  <si>
    <t>KUSAKA, Jin</t>
  </si>
  <si>
    <t>Research on Thermal Energy Reaction Engineering</t>
  </si>
  <si>
    <t>UESUGI, Shigeru</t>
  </si>
  <si>
    <t>Research on Co-creative Interface Design</t>
  </si>
  <si>
    <t>Research on Neuro Robotics</t>
  </si>
  <si>
    <t>Research on Transporters Production Technologies</t>
  </si>
  <si>
    <t>Research on Bio-Mechanical System</t>
  </si>
  <si>
    <t>Research on Field Robotics</t>
  </si>
  <si>
    <t>Research on Human-Robot Interface</t>
  </si>
  <si>
    <t>UMEZU, Shinjiro</t>
  </si>
  <si>
    <t>Research on Micro / Nano Fabrication</t>
  </si>
  <si>
    <t>TAKIZAWA, Kenji</t>
  </si>
  <si>
    <t>Research on Applied Mechanics of Fluid-Structure Interaction</t>
  </si>
  <si>
    <t>ISHIMURA, Kosei</t>
  </si>
  <si>
    <t>Research on Mechanical Interaction Design</t>
  </si>
  <si>
    <t>Research on Sophisticated Heat Protection</t>
  </si>
  <si>
    <t>Research on Fluid Mechanics of Computational Analysis</t>
  </si>
  <si>
    <t>ISHII, Hiroyuki</t>
  </si>
  <si>
    <t>Research on Adaptive Robotics</t>
  </si>
  <si>
    <t>MATSUDA, yu</t>
  </si>
  <si>
    <t>Research on Measurement Techniques in Thermofluid Dynamics</t>
  </si>
  <si>
    <t>MATSUBARA, Masami</t>
  </si>
  <si>
    <t>Research on Functional Structure Design</t>
  </si>
  <si>
    <t>KISHI, Tomoji</t>
  </si>
  <si>
    <t>Department of Industrial and Management Systems Engineering</t>
  </si>
  <si>
    <t>Research on Software Engineering</t>
  </si>
  <si>
    <t>TANIMIZU, Yoshitaka</t>
  </si>
  <si>
    <t>Research on Manufacturing Systems Engineering</t>
  </si>
  <si>
    <t>KOMATSUBARA, Akinori</t>
  </si>
  <si>
    <t>Research on Human Life Engineering</t>
  </si>
  <si>
    <t>TAKAHASHI, Shingo</t>
  </si>
  <si>
    <t>Research on Systems Theory</t>
  </si>
  <si>
    <t>GOTO, Masayuki@SHEPPARD, Chris</t>
  </si>
  <si>
    <t>Research on Applied Information Science</t>
  </si>
  <si>
    <t>HISHIYAMA, Reiko</t>
  </si>
  <si>
    <t>Research on Knowledge Information Processing</t>
  </si>
  <si>
    <t>HASUIKE, Takashi</t>
  </si>
  <si>
    <t>Research on Mathematical Decision Making</t>
  </si>
  <si>
    <t>Department of Civil and Environmental Engineering</t>
  </si>
  <si>
    <t>Research on Structural Engineering</t>
  </si>
  <si>
    <t>SATO, Yasuhiko</t>
  </si>
  <si>
    <t>ONO, Kiyoshi</t>
  </si>
  <si>
    <t>Research on Structural Mechanics</t>
  </si>
  <si>
    <t>Research on Water and Environmental Engineering</t>
  </si>
  <si>
    <t>SEKINE, Masato</t>
  </si>
  <si>
    <t>Research on River Engineering</t>
  </si>
  <si>
    <t>Research on Soil Mechanics</t>
  </si>
  <si>
    <t>Research on Geotechnical Engineering</t>
  </si>
  <si>
    <t>SASAKI, Kuniaki</t>
  </si>
  <si>
    <t>Research on City and Regional Planning</t>
  </si>
  <si>
    <t>MORIMOTO, Akinori</t>
  </si>
  <si>
    <t>Research on Transportation Studies and Planning</t>
  </si>
  <si>
    <t>SASAKI, Yo</t>
  </si>
  <si>
    <t>Research on Landscape and Aesthetics of Infrastructure</t>
  </si>
  <si>
    <t>Research on Tunnel Engineering</t>
  </si>
  <si>
    <t>Research on Coastal Engineering and Management</t>
  </si>
  <si>
    <t>AKIYAMA, Mitsuyoshi</t>
  </si>
  <si>
    <t>Research on Concrete Structure</t>
  </si>
  <si>
    <t>Department of Earth Sciences, Resources and Environmental Engineering</t>
  </si>
  <si>
    <t>OKOCHI, Hiroshi@HAYAMI, Hiroshi</t>
  </si>
  <si>
    <t>Research on Atmospheric and Aquatic Chemistry</t>
  </si>
  <si>
    <t>Research on Resources Recycling Engineering</t>
  </si>
  <si>
    <t>KUNIOSHI, Nilson@YAMAGUCHI, Katsunori</t>
  </si>
  <si>
    <t>Research on Extractive Metallurgy and Materials Process Engineering</t>
  </si>
  <si>
    <t>FURUI, Kenji</t>
  </si>
  <si>
    <t>Research on Geomechanics and Petroleum Production Engineering</t>
  </si>
  <si>
    <t>KAWABE, Yoshishige</t>
  </si>
  <si>
    <t>Research on Geo-Environmental Science</t>
  </si>
  <si>
    <t>YAMAZAKI, Atsushi</t>
  </si>
  <si>
    <t>Research on Structural Petrology</t>
  </si>
  <si>
    <t>Research on Environmental Purification and Resources Processing</t>
  </si>
  <si>
    <t>UEDA, Takumi</t>
  </si>
  <si>
    <t>Research on Exploration Geophysics</t>
  </si>
  <si>
    <t>OHTA, Tohru</t>
  </si>
  <si>
    <t>Research on Sedimentology</t>
  </si>
  <si>
    <t>MORIYA, Kazuyoshi</t>
  </si>
  <si>
    <t>Research on Paleobiology</t>
  </si>
  <si>
    <t>SUZUKI, Yuki</t>
  </si>
  <si>
    <t>Research on Volcanology</t>
  </si>
  <si>
    <t>Research on Geochemistry</t>
  </si>
  <si>
    <t>ITSUBO, Norihiro</t>
  </si>
  <si>
    <t>Research on Environmental Life Cycle Assessment</t>
  </si>
  <si>
    <t>Research on Earth Material Science</t>
  </si>
  <si>
    <t>Department of Business Design &amp; Management</t>
  </si>
  <si>
    <t>Research on Life Cycle Engineering</t>
  </si>
  <si>
    <t>SHIMONO, Ryoko@MUNECHIKA, Masahiko</t>
  </si>
  <si>
    <t>Research on Quality Management</t>
  </si>
  <si>
    <t>KOMATSUBARA, Akinori@MUNECHIKA, Masahiko</t>
  </si>
  <si>
    <t>Research on Human Factors Management</t>
  </si>
  <si>
    <t>OHMORI, Shunichi</t>
  </si>
  <si>
    <t>Research on Production and Supply Chain Management</t>
  </si>
  <si>
    <t>MIHARA, Koji</t>
  </si>
  <si>
    <t>Research on Product- Service Systems</t>
  </si>
  <si>
    <t>Research on Innovation Management</t>
  </si>
  <si>
    <t>ZEMBA, Yuriko</t>
  </si>
  <si>
    <t>Research on Organizational Behavior Management</t>
  </si>
  <si>
    <t>Research on Social System and Service Management</t>
  </si>
  <si>
    <t>NONAKA, Tomomi</t>
  </si>
  <si>
    <t>Research on Business System Design</t>
  </si>
  <si>
    <t>OZAWA, Tohru@GUEORGUIEV, Vladimir Simeonov</t>
  </si>
  <si>
    <t>Graduate School of Advanced Science and Engineering</t>
  </si>
  <si>
    <t>Department of Pure and Applied Physics</t>
  </si>
  <si>
    <t>Research on Mathematical Physics</t>
  </si>
  <si>
    <t>ABE, Hiroyuki</t>
  </si>
  <si>
    <t>Research on Theoretical Particle Physics</t>
  </si>
  <si>
    <t>TAKANO, Masatoshi</t>
  </si>
  <si>
    <t>Research on Theoretical Nuclear Physics</t>
  </si>
  <si>
    <t>NAKAZATO, Hiromichi</t>
  </si>
  <si>
    <t>Research on Theoretical Foundations of Quantum Mechanics</t>
  </si>
  <si>
    <t>YAMADA, Shoichi</t>
  </si>
  <si>
    <t>Research on Theoretical Astrophysics</t>
  </si>
  <si>
    <t>KATAOKA, Jun</t>
  </si>
  <si>
    <t>Research on Observational Astrophysics</t>
  </si>
  <si>
    <t>YAMAZAKI, Yoshihiro</t>
  </si>
  <si>
    <t>Research on Physics of Nonequilibrium Systems</t>
  </si>
  <si>
    <t>KATSUFUJI, Takuro</t>
  </si>
  <si>
    <t>Research on Quantum Physics of Complex Systems</t>
  </si>
  <si>
    <t>TABE, Yuka</t>
  </si>
  <si>
    <t>Research on Soft Matter Physics</t>
  </si>
  <si>
    <t>YASUDA, Kenji</t>
  </si>
  <si>
    <t>Research on Experimental Biophysics</t>
  </si>
  <si>
    <t>UEDA, Taro</t>
  </si>
  <si>
    <t>Research on Molecular Biophysics</t>
  </si>
  <si>
    <t>TAKANO, Mitsunori</t>
  </si>
  <si>
    <t>Research on Theoretical Biophysics</t>
  </si>
  <si>
    <t>TAKEUCHI, Atsushi</t>
  </si>
  <si>
    <t>Research on Semiconductor Devices</t>
  </si>
  <si>
    <t>SAWADA, Hideyuki</t>
  </si>
  <si>
    <t>Research on Measurement and Information Technology</t>
  </si>
  <si>
    <t>MORISHIMA, Shigeo</t>
  </si>
  <si>
    <t>Research on Image Processing</t>
  </si>
  <si>
    <t>NIIKURA, Hiromichi</t>
  </si>
  <si>
    <t>Research on Quantum and Laser Physics</t>
  </si>
  <si>
    <t>Research on Quantum Optics</t>
  </si>
  <si>
    <t>YUASA, Kazuya</t>
  </si>
  <si>
    <t>Research on Theoretical Quantum Physics</t>
  </si>
  <si>
    <t>HARAYAMA, Takahisa</t>
  </si>
  <si>
    <t>Research on Nonlinear Physics</t>
  </si>
  <si>
    <t>MIZOKAWA, Takashi</t>
  </si>
  <si>
    <t>Research on Electronic Correlation Physics</t>
  </si>
  <si>
    <t>HASEGAWA, Tsuyoshi</t>
  </si>
  <si>
    <t>Research on Surface and Interface Non-equilibrium Physics</t>
  </si>
  <si>
    <t>MOCHIZUKI, Masahito</t>
  </si>
  <si>
    <t>KITA, Tomohiro</t>
  </si>
  <si>
    <t>Research on Integrated Optical Devices</t>
  </si>
  <si>
    <t>INOUE, Akio</t>
  </si>
  <si>
    <t>TSUJIKAWA, Shinji</t>
  </si>
  <si>
    <t>Research on Theoretical Astrophysics and Cosmology</t>
  </si>
  <si>
    <t>Research on Low-Dimensional Physics</t>
  </si>
  <si>
    <t>Department of Chemistry and Biochemistry</t>
  </si>
  <si>
    <t>SAKTI, Aditya Wibawa@NAKAI, Hiromi</t>
  </si>
  <si>
    <t>Research on Electronic State Theory</t>
  </si>
  <si>
    <t>NAKADA, Masahisa</t>
  </si>
  <si>
    <t>Research on Chemical Synthesis Method</t>
  </si>
  <si>
    <t>KANOMATA, Nobuhiro</t>
  </si>
  <si>
    <t>Research on Functional Organic Chemistry</t>
  </si>
  <si>
    <t>SHIBATA, Takanori</t>
  </si>
  <si>
    <t>Research on Reaction Organic Chemistry</t>
  </si>
  <si>
    <t>Research on Coordination Chemistry</t>
  </si>
  <si>
    <t>KOIDE, Takaki</t>
  </si>
  <si>
    <t>Research on Biomolecular Chemistry</t>
  </si>
  <si>
    <t>Research on Chemical Biology</t>
  </si>
  <si>
    <t>TERADA, Yasuhiko</t>
  </si>
  <si>
    <t>Research on Molecular Biology</t>
  </si>
  <si>
    <t>IMURA, Kohei</t>
  </si>
  <si>
    <t>Research on Photo-Physical Chemistry</t>
  </si>
  <si>
    <t>SEINO, Junji</t>
  </si>
  <si>
    <t>Research on Chem-Informatics</t>
  </si>
  <si>
    <t>YAMAMOTO, Kana</t>
  </si>
  <si>
    <t>Research on Bioorganic Chemistry</t>
  </si>
  <si>
    <t>ISHII, Ayumi</t>
  </si>
  <si>
    <t>SHIMOJIMA, Atsushi</t>
  </si>
  <si>
    <t>Department of Applied Chemistry</t>
  </si>
  <si>
    <t>Research on Inorganic Synthetic Chemistry</t>
  </si>
  <si>
    <t>SUGAHARA, Yoshiyuki</t>
  </si>
  <si>
    <t>OYAIZU, Kenichi</t>
  </si>
  <si>
    <t>Research on Polymer Chemistry</t>
  </si>
  <si>
    <t>SEKINE, Yasushi</t>
  </si>
  <si>
    <t>Research on Catalytic Chemistry</t>
  </si>
  <si>
    <t>MATSUKATA, Masahiko</t>
  </si>
  <si>
    <t>Research on Applied Biochemistry</t>
  </si>
  <si>
    <t>KIRIMURA, Kotaro</t>
  </si>
  <si>
    <t>MOMMA, Toshiyuki</t>
  </si>
  <si>
    <t>Research on Applied Electrochemistry</t>
  </si>
  <si>
    <t>Research on Functional Surface Chemistry</t>
  </si>
  <si>
    <t>Research on Chemical Engineering</t>
  </si>
  <si>
    <t>HOSOKAWA, Seijiro</t>
  </si>
  <si>
    <t>Research on Synthetic Organic Chemistry</t>
  </si>
  <si>
    <t>YAMAGUCHI, Junichiro</t>
  </si>
  <si>
    <t>FUKUNAGA, Akihiko@MIYATAKE, Kenji</t>
  </si>
  <si>
    <t>Research on Energy Materials</t>
  </si>
  <si>
    <t>SUGA, Takeo</t>
  </si>
  <si>
    <t>EGUCHI, Miharu</t>
  </si>
  <si>
    <t>Research on Photofunctional Control Chemistry</t>
  </si>
  <si>
    <t>Department of Life Science and Medical Bioscience</t>
  </si>
  <si>
    <t>Research on Environmental Biotechnology</t>
  </si>
  <si>
    <t xml:space="preserve">Research on Environmental Biotechnology </t>
  </si>
  <si>
    <t>Research on Biomolecular Assembly</t>
  </si>
  <si>
    <t xml:space="preserve">Research on Biomolecular Assembly </t>
  </si>
  <si>
    <t>ASAHI, Toru</t>
  </si>
  <si>
    <t>Research on Solid State Bioscience</t>
  </si>
  <si>
    <t xml:space="preserve">Research on Solid State Bioscience </t>
  </si>
  <si>
    <t>AOKI, Yoshitsugu@INOUE, Takafumi@SAKAI, Hiromu@SUGAWARA, Ayaka@MIYAWAKI, Atsushi</t>
  </si>
  <si>
    <t>Research on Neurophysiology</t>
  </si>
  <si>
    <t xml:space="preserve">Research on Neurophysiology </t>
  </si>
  <si>
    <t>Research on Molecular Brain Science</t>
  </si>
  <si>
    <t>Research on Molecular Medicine and Biochemistry</t>
  </si>
  <si>
    <t>OHKI, Rieko@SEMBA, Kentaro</t>
  </si>
  <si>
    <t>Research on Molecular Oncology</t>
  </si>
  <si>
    <t xml:space="preserve">Research on Molecular Oncology </t>
  </si>
  <si>
    <t>TAKEDA, Naoya</t>
  </si>
  <si>
    <t>Research on Biomaterials Science and Engineering</t>
  </si>
  <si>
    <t xml:space="preserve">Research on Biomaterials Science and Engineering </t>
  </si>
  <si>
    <t>TAKAHASHI, Yoshimasa@TAKEYAMA, Haruko@YURA, Kei</t>
  </si>
  <si>
    <t>Research on Biomolecular Science and Engineering</t>
  </si>
  <si>
    <t xml:space="preserve">Research on Biomolecular Science and Engineering </t>
  </si>
  <si>
    <t>SATO, Masamitsu</t>
  </si>
  <si>
    <t>Research on Cytoskeletal Logistics</t>
  </si>
  <si>
    <t>Department of Electrical Engineering and Bioscience</t>
  </si>
  <si>
    <t>WAKAO, Shinji</t>
  </si>
  <si>
    <t>Research on Computer Aided Electromagnetics</t>
  </si>
  <si>
    <t xml:space="preserve">Research on Computer Aided Electromagnetics </t>
  </si>
  <si>
    <t>WATANABE, Ryo</t>
  </si>
  <si>
    <t>Research on Advance Control</t>
  </si>
  <si>
    <t xml:space="preserve">Research on Advance Control </t>
  </si>
  <si>
    <t>MURATA, Noboru</t>
  </si>
  <si>
    <t>Research on Information-based Learning Systems</t>
  </si>
  <si>
    <t xml:space="preserve">Research on Information-based Learning Systems </t>
  </si>
  <si>
    <t>SOTA, Takayuki</t>
  </si>
  <si>
    <t>Research on Optical Properties of Condensed Matter</t>
  </si>
  <si>
    <t>TAKAMATSU, Atsuko</t>
  </si>
  <si>
    <t>Research on Dynamics of Biological Systems</t>
  </si>
  <si>
    <t>IWASAKI, Hideo</t>
  </si>
  <si>
    <t>Research on Molecular Networks in Cells</t>
  </si>
  <si>
    <t>OKANO, Toshiyuki</t>
  </si>
  <si>
    <t>Research on Molecular and Cellular Biosciences</t>
  </si>
  <si>
    <t>INOUE, Masato</t>
  </si>
  <si>
    <t>Research on Probabilistic Information Processing</t>
  </si>
  <si>
    <t xml:space="preserve">Research on Probabilistic Information Processing </t>
  </si>
  <si>
    <t>KOBAYASHI, Masakazu</t>
  </si>
  <si>
    <t>Research on Electronic and Photonic Materials</t>
  </si>
  <si>
    <t xml:space="preserve">Research on Electronic and Photonic Materials </t>
  </si>
  <si>
    <t>MAKIMOTO, Toshiki</t>
  </si>
  <si>
    <t>Research on Semiconductor Engineering</t>
  </si>
  <si>
    <t>HAYASHI, Yasuhiro</t>
  </si>
  <si>
    <t>Research on Next-Generation Electrical Energy Systems</t>
  </si>
  <si>
    <t>HAMADA, Michiaki</t>
  </si>
  <si>
    <t xml:space="preserve">Research on Bioinformatics </t>
  </si>
  <si>
    <t>YANAGITANI, Takahiko</t>
  </si>
  <si>
    <t>Research on Molecular Sensors and Devices</t>
  </si>
  <si>
    <t xml:space="preserve">Research on Molecular Sensors and Devices </t>
  </si>
  <si>
    <t>KIGA, Daisuke</t>
  </si>
  <si>
    <t>Research on Synthetic Biology</t>
  </si>
  <si>
    <t>KONDO, Keiichiro</t>
  </si>
  <si>
    <t>BANNAI, Hiroko</t>
  </si>
  <si>
    <t>Research on Biophysics</t>
  </si>
  <si>
    <t>OKUBO, Masashi</t>
  </si>
  <si>
    <t>Research on Charge Storage Device</t>
  </si>
  <si>
    <t>Research on Bioinformatics and Medical Science</t>
  </si>
  <si>
    <t>Department of Integrative Bioscience and Biomedical Engineering</t>
  </si>
  <si>
    <t>IWATA, Hiroyasu@MOMOSE, Keiko</t>
  </si>
  <si>
    <t>Research on Bio-electronic Measurements and Control</t>
  </si>
  <si>
    <t>Research on Molecular Genetics</t>
  </si>
  <si>
    <t>KATO, Takashi</t>
  </si>
  <si>
    <t>Research on Molecular Physiology</t>
  </si>
  <si>
    <t>SONOIKE, Kintake</t>
  </si>
  <si>
    <t>Research on Plant Physiology and Biochemistry</t>
  </si>
  <si>
    <t>Research on Physicobiology</t>
  </si>
  <si>
    <t>TOMINAGA, Motoki</t>
  </si>
  <si>
    <t>Research on Cell Biology</t>
  </si>
  <si>
    <t>HANASHIMA, Carina</t>
  </si>
  <si>
    <t>Research on Developmental Biology</t>
  </si>
  <si>
    <t>Research on Biomedical Robotics Engineering and its Application</t>
  </si>
  <si>
    <t>UMEZU, Shinjiro@SHIMIZU, Tatsuya</t>
  </si>
  <si>
    <t>Research on Regenerative Medical Engineering and its Application</t>
  </si>
  <si>
    <t>YOSHITAKE, Shinpei</t>
  </si>
  <si>
    <t>Research on Environmental Ecology</t>
  </si>
  <si>
    <t>HOSO, Masaki</t>
  </si>
  <si>
    <t>Research on Evolutional Biology</t>
  </si>
  <si>
    <t>Research on Advanced Medical Device</t>
  </si>
  <si>
    <t>Department of Nanoscience and Nanoengineering</t>
  </si>
  <si>
    <t>Research on Molecular Nanoengineering</t>
  </si>
  <si>
    <t>Research on Nanomaterials Informatics</t>
  </si>
  <si>
    <t>Research on Surface Chemistry of Nanostructured Materials</t>
  </si>
  <si>
    <t>Research on Electrochemical Nano-Systems</t>
  </si>
  <si>
    <t>ASAHI, Toru@SUGAHARA, Yoshiyuki@YAMAUCHI, Yusuke</t>
  </si>
  <si>
    <t>Research on Synthetic Chemistry of Nanomaterials</t>
  </si>
  <si>
    <t>Research on Semiconductor Quantum Physics</t>
  </si>
  <si>
    <t>Research on Nano-Chiral Science</t>
  </si>
  <si>
    <t>ASAHI, Toru@SHIMAMURA, Kiyoshi</t>
  </si>
  <si>
    <t>Research on Nano-structured Crystal Chemistry</t>
  </si>
  <si>
    <t>Research on Electrochemical Computing</t>
  </si>
  <si>
    <t>Research on Materials Engineering for Nanostructure Control</t>
  </si>
  <si>
    <t>Research on Bioanalysis</t>
  </si>
  <si>
    <t>Research on Computational Electrochemistry</t>
  </si>
  <si>
    <t>SUGAHARA, Yoshiyuki@MA, Renzhi</t>
  </si>
  <si>
    <t>Research on Chemistry of Low-dimensional Nanomaterials</t>
  </si>
  <si>
    <t>Cooperative Major in Advanced Biomedical Sciences</t>
  </si>
  <si>
    <t>Research on Design, Development and Evaluation of the Instruments with Advanced Medical Therapy</t>
  </si>
  <si>
    <t>Research on Clinical Application, Development and Evaluation of the Instruments with Advanced Medical Therapy</t>
  </si>
  <si>
    <t>IWASAKI, Kiyotaka@TAMURA, Manabu</t>
  </si>
  <si>
    <t>Research on Cardiovascular Biomedical Engineering</t>
  </si>
  <si>
    <t>Research on Tissue Regeneration</t>
  </si>
  <si>
    <t>Research on Molecular and Cellular Therapeutics</t>
  </si>
  <si>
    <t>Research on Nanomedical Engineering</t>
  </si>
  <si>
    <t>TAKAKI, Naoyuki@NISHIYAMA, Jun</t>
  </si>
  <si>
    <t>Cooperative Major in Nuclear Energy</t>
  </si>
  <si>
    <t>Research on Nuclear System Engineering Lab., II</t>
  </si>
  <si>
    <t>Research on Reactor Theory</t>
  </si>
  <si>
    <t>KAWARABAYASHI, Jun@HAGURA, Naoto</t>
  </si>
  <si>
    <t>Research on Radiation Detection and Measurement Engineering Lab., II</t>
  </si>
  <si>
    <t>Research on Applied Radiation Engineering Lab., II</t>
  </si>
  <si>
    <t>Research on Nuclear Safety Engineering Lab., II</t>
  </si>
  <si>
    <t>Research on Reactor Thermal-Hydraulics</t>
  </si>
  <si>
    <t>Department of Advanced Science and Engineering</t>
  </si>
  <si>
    <t>Research on Physics and Applied Physics A</t>
  </si>
  <si>
    <t>KATSUFUJI, Takuro@TAKEUCHI, Atsushi</t>
  </si>
  <si>
    <t>02</t>
  </si>
  <si>
    <t>KATSUFUJI, Takuro@TAKANO, Masatoshi</t>
  </si>
  <si>
    <t>08</t>
  </si>
  <si>
    <t>KATSUFUJI, Takuro@NAKAZATO, Hiromichi</t>
  </si>
  <si>
    <t>09</t>
  </si>
  <si>
    <t>KATSUFUJI, Takuro@YUASA, Kazuya</t>
  </si>
  <si>
    <t>14</t>
  </si>
  <si>
    <t>KATSUFUJI, Takuro@YAMADA, Shoichi</t>
  </si>
  <si>
    <t>15</t>
  </si>
  <si>
    <t>KATSUFUJI, Takuro@YAMAZAKI, Yoshihiro</t>
  </si>
  <si>
    <t>16</t>
  </si>
  <si>
    <t>KATSUFUJI, Takuro@MORISHIMA, Shigeo</t>
  </si>
  <si>
    <t>17</t>
  </si>
  <si>
    <t>KATSUFUJI, Takuro@TAKANO, Mitsunori</t>
  </si>
  <si>
    <t>19</t>
  </si>
  <si>
    <t>21</t>
  </si>
  <si>
    <t>OZAWA, Tohru@KATSUFUJI, Takuro</t>
  </si>
  <si>
    <t>22</t>
  </si>
  <si>
    <t>KATAOKA, Jun@KATSUFUJI, Takuro</t>
  </si>
  <si>
    <t>23</t>
  </si>
  <si>
    <t>ABE, Hiroyuki@KATSUFUJI, Takuro</t>
  </si>
  <si>
    <t>24</t>
  </si>
  <si>
    <t>KATSUFUJI, Takuro@NIIKURA, Hiromichi</t>
  </si>
  <si>
    <t>25</t>
  </si>
  <si>
    <t>AOKI, Takao@KATSUFUJI, Takuro</t>
  </si>
  <si>
    <t>26</t>
  </si>
  <si>
    <t>KATSUFUJI, Takuro@HARAYAMA, Takahisa</t>
  </si>
  <si>
    <t>28</t>
  </si>
  <si>
    <t>UEDA, Taro@KATSUFUJI, Takuro</t>
  </si>
  <si>
    <t>29</t>
  </si>
  <si>
    <t>Research on Physics and Applied Physics A UEDA, Taro</t>
  </si>
  <si>
    <t>KATSUFUJI, Takuro@YASUDA, Kenji</t>
  </si>
  <si>
    <t>30</t>
  </si>
  <si>
    <t>Research on Physics and Applied Physics A YASUDA, Kenji</t>
  </si>
  <si>
    <t>KATSUFUJI, Takuro@HASEGAWA, Tsuyoshi</t>
  </si>
  <si>
    <t>31</t>
  </si>
  <si>
    <t>Research on Physics and Applied Physics A HASEGAWA, Tsuyoshi</t>
  </si>
  <si>
    <t>KATSUFUJI, Takuro@MIZOKAWA, Takashi</t>
  </si>
  <si>
    <t>32</t>
  </si>
  <si>
    <t>Research on Physics and Applied Physics A MIZOKAWA, Takashi</t>
  </si>
  <si>
    <t>KATSUFUJI, Takuro@KOIKE, Shigeaki</t>
  </si>
  <si>
    <t>33</t>
  </si>
  <si>
    <t>INOUE, Akio@KATSUFUJI, Takuro</t>
  </si>
  <si>
    <t>34</t>
  </si>
  <si>
    <t>KATSUFUJI, Takuro@TAKAYAMA, Akari</t>
  </si>
  <si>
    <t>35</t>
  </si>
  <si>
    <t>KATSUFUJI, Takuro@MOCHIZUKI, Masahito</t>
  </si>
  <si>
    <t>36</t>
  </si>
  <si>
    <t>KATSUFUJI, Takuro@SAWADA, Hideyuki</t>
  </si>
  <si>
    <t>37</t>
  </si>
  <si>
    <t>KATSUFUJI, Takuro@KITA, Tomohiro</t>
  </si>
  <si>
    <t>38</t>
  </si>
  <si>
    <t>KATSUFUJI, Takuro@TSUJIKAWA, Shinji</t>
  </si>
  <si>
    <t>39</t>
  </si>
  <si>
    <t>Research on Physics and Applied Physics B TABE, Yuka</t>
  </si>
  <si>
    <t>Research on Physics and Applied Physics B</t>
  </si>
  <si>
    <t>TAKEUCHI, Atsushi@TABE, Yuka</t>
  </si>
  <si>
    <t>TAKANO, Masatoshi@TABE, Yuka</t>
  </si>
  <si>
    <t>TABE, Yuka@NAKAZATO, Hiromichi</t>
  </si>
  <si>
    <t>TABE, Yuka@YUASA, Kazuya</t>
  </si>
  <si>
    <t>TABE, Yuka@YAMADA, Shoichi</t>
  </si>
  <si>
    <t>TABE, Yuka@YAMAZAKI, Yoshihiro</t>
  </si>
  <si>
    <t>TABE, Yuka@MORISHIMA, Shigeo</t>
  </si>
  <si>
    <t>TAKANO, Mitsunori@TABE, Yuka</t>
  </si>
  <si>
    <t>OZAWA, Tohru@TABE, Yuka</t>
  </si>
  <si>
    <t>KATAOKA, Jun@TABE, Yuka</t>
  </si>
  <si>
    <t>ABE, Hiroyuki@TABE, Yuka</t>
  </si>
  <si>
    <t>TABE, Yuka@NIIKURA, Hiromichi</t>
  </si>
  <si>
    <t>AOKI, Takao@TABE, Yuka</t>
  </si>
  <si>
    <t>TABE, Yuka@HARAYAMA, Takahisa</t>
  </si>
  <si>
    <t>UEDA, Taro@TABE, Yuka</t>
  </si>
  <si>
    <t>Research on Physics and Applied Physics B UEDA, Taro</t>
  </si>
  <si>
    <t>TABE, Yuka@YASUDA, Kenji</t>
  </si>
  <si>
    <t>Research on Physics and Applied Physics B YASUDA, Kenji</t>
  </si>
  <si>
    <t>TABE, Yuka@HASEGAWA, Tsuyoshi</t>
  </si>
  <si>
    <t>Research on Physics and Applied Physics B HASEGAWA, Tsuyoshi</t>
  </si>
  <si>
    <t>TABE, Yuka@MIZOKAWA, Takashi</t>
  </si>
  <si>
    <t>Research on Physics and Applied Physics B MIZOKAWA, Takashi</t>
  </si>
  <si>
    <t>KOIKE, Shigeaki@TABE, Yuka</t>
  </si>
  <si>
    <t>INOUE, Akio@TABE, Yuka</t>
  </si>
  <si>
    <t>TAKAYAMA, Akari@TABE, Yuka</t>
  </si>
  <si>
    <t>TABE, Yuka@MOCHIZUKI, Masahito</t>
  </si>
  <si>
    <t>SAWADA, Hideyuki@TABE, Yuka</t>
  </si>
  <si>
    <t>KITA, Tomohiro@TABE, Yuka</t>
  </si>
  <si>
    <t>TABE, Yuka@TSUJIKAWA, Shinji</t>
  </si>
  <si>
    <t>KANOMATA, Nobuhiro@SHIBATA, Takanori</t>
  </si>
  <si>
    <t>03</t>
  </si>
  <si>
    <t>Research on Chemistry and Biochemistry</t>
  </si>
  <si>
    <t>SHIBATA, Takanori@NAKADA, Masahisa</t>
  </si>
  <si>
    <t>04</t>
  </si>
  <si>
    <t>SHIBATA, Takanori@NAKAI, Hiromi</t>
  </si>
  <si>
    <t>05</t>
  </si>
  <si>
    <t>06</t>
  </si>
  <si>
    <t>SHIBATA, Takanori@YAMAGUCHI, Tadashi</t>
  </si>
  <si>
    <t>07</t>
  </si>
  <si>
    <t>KOIDE, Takaki@SHIBATA, Takanori</t>
  </si>
  <si>
    <t>SHIBATA, Takanori@TERADA, Yasuhiko</t>
  </si>
  <si>
    <t>10</t>
  </si>
  <si>
    <t>IMURA, Kohei@SHIBATA, Takanori</t>
  </si>
  <si>
    <t>11</t>
  </si>
  <si>
    <t>Research on Applied Chemistry A</t>
  </si>
  <si>
    <t>OYAIZU, Kenichi@MATSUKATA, Masahiko</t>
  </si>
  <si>
    <t>OYAIZU, Kenichi@KIRIMURA, Kotaro</t>
  </si>
  <si>
    <t>OYAIZU, Kenichi@SUGAHARA, Yoshiyuki</t>
  </si>
  <si>
    <t>OYAIZU, Kenichi@HOMMA, Takayuki</t>
  </si>
  <si>
    <t>OYAIZU, Kenichi@HOSOKAWA, Seijiro</t>
  </si>
  <si>
    <t>OYAIZU, Kenichi@SHIMOJIMA, Atsushi</t>
  </si>
  <si>
    <t>OYAIZU, Kenichi@NODA, Suguru</t>
  </si>
  <si>
    <t>12</t>
  </si>
  <si>
    <t>OYAIZU, Kenichi@YAMAGUCHI, Junichiro</t>
  </si>
  <si>
    <t>Research on Applied Chemistry A YAMAGUCHI, Junichiro</t>
  </si>
  <si>
    <t>OYAIZU, Kenichi@MOMMA, Toshiyuki</t>
  </si>
  <si>
    <t>Research on Applied Chemistry A MONMA, Toshiyuki</t>
  </si>
  <si>
    <t>Research on Applied Chemistry B</t>
  </si>
  <si>
    <t>SEKINE, Yasushi@MATSUKATA, Masahiko</t>
  </si>
  <si>
    <t>KIRIMURA, Kotaro@SEKINE, Yasushi</t>
  </si>
  <si>
    <t>SUGAHARA, Yoshiyuki@SEKINE, Yasushi</t>
  </si>
  <si>
    <t>SEKINE, Yasushi@HOMMA, Takayuki</t>
  </si>
  <si>
    <t>SEKINE, Yasushi@HOSOKAWA, Seijiro</t>
  </si>
  <si>
    <t>SHIMOJIMA, Atsushi@SEKINE, Yasushi</t>
  </si>
  <si>
    <t>SEKINE, Yasushi@NODA, Suguru</t>
  </si>
  <si>
    <t>SEKINE, Yasushi@MOMMA, Toshiyuki</t>
  </si>
  <si>
    <t>13</t>
  </si>
  <si>
    <t>SEKINE, Yasushi@YAMAGUCHI, Junichiro</t>
  </si>
  <si>
    <t>Research on Applied Chemistry B YAMAGUCHI, Junichiro</t>
  </si>
  <si>
    <t>Research on Life Science and Medical Bioscience</t>
  </si>
  <si>
    <t>ASAHI, Toru@TSUNEDA, Satoshi</t>
  </si>
  <si>
    <t>ASAHI, Toru@TAKEDA, Naoya</t>
  </si>
  <si>
    <t>ASAHI, Toru@SEMBA, Kentaro</t>
  </si>
  <si>
    <t>ASAHI, Toru@GODA, Nobuhito</t>
  </si>
  <si>
    <t>ASAHI, Toru@OHSHIMA, Toshio</t>
  </si>
  <si>
    <t>ASAHI, Toru@INOUE, Takafumi</t>
  </si>
  <si>
    <t>ASAHI, Toru@SATO, Masamitsu</t>
  </si>
  <si>
    <t>ASAHI, Toru@TAKEOKA, Shinji</t>
  </si>
  <si>
    <t>ASAHI, Toru@TAKEYAMA, Haruko</t>
  </si>
  <si>
    <t>ASAHI, Toru@TAKANISHI, Atsuo</t>
  </si>
  <si>
    <t>Research on Electrical Engineering and Bioscience A</t>
  </si>
  <si>
    <t>SOTA, Takayuki@HAYASHI, Yasuhiro@MURATA, Noboru</t>
  </si>
  <si>
    <t>HAYASHI, Yasuhiro@MURATA, Noboru@WAKAO, Shinji</t>
  </si>
  <si>
    <t>KOBAYASHI, Masakazu@HAYASHI, Yasuhiro@MURATA, Noboru</t>
  </si>
  <si>
    <t>HAYASHI, Yasuhiro@MURATA, Noboru@WATANABE, Ryo</t>
  </si>
  <si>
    <t>TAKAMATSU, Atsuko@HAYASHI, Yasuhiro@MURATA, Noboru</t>
  </si>
  <si>
    <t>IWASAKI, Hideo@HAYASHI, Yasuhiro@MURATA, Noboru</t>
  </si>
  <si>
    <t>INOUE, Masato@HAYASHI, Yasuhiro@MURATA, Noboru</t>
  </si>
  <si>
    <t>OKANO, Toshiyuki@HAYASHI, Yasuhiro@MURATA, Noboru</t>
  </si>
  <si>
    <t>HAYASHI, Yasuhiro@MAKIMOTO, Toshiki@MURATA, Noboru</t>
  </si>
  <si>
    <t>18</t>
  </si>
  <si>
    <t>HAMADA, Michiaki@HAYASHI, Yasuhiro@MURATA, Noboru</t>
  </si>
  <si>
    <t>HAYASHI, Yasuhiro@MURATA, Noboru@YANAGITANI, Takahiko</t>
  </si>
  <si>
    <t>Research on Electrical Engineering and Bioscience A YANAGITANI, Takahiko</t>
  </si>
  <si>
    <t>KIGA, Daisuke@HAYASHI, Yasuhiro@MURATA, Noboru</t>
  </si>
  <si>
    <t>Research on Electrical Engineering and Bioscience A KIGA, Daisuke</t>
  </si>
  <si>
    <t>HAYASHI, Yasuhiro@BANNAI, Hiroko@MURATA, Noboru</t>
  </si>
  <si>
    <t>OKUBO, Masashi@HAYASHI, Yasuhiro@MURATA, Noboru</t>
  </si>
  <si>
    <t>HAYASHI, Yasuhiro@MURATA, Noboru</t>
  </si>
  <si>
    <t>Research on Electrical Engineering and Bioscience B</t>
  </si>
  <si>
    <t>Research on Electrical Engineering and Bioscience B YANAGITANI, Takahiko</t>
  </si>
  <si>
    <t>Research on Electrical Engineering and Bioscience B KIGA, Daisuke</t>
  </si>
  <si>
    <t>Application for Doctoral Degree with Written Oath</t>
    <phoneticPr fontId="5"/>
  </si>
  <si>
    <t>[Form No. 1]</t>
    <phoneticPr fontId="5"/>
  </si>
  <si>
    <t>Date Submitted(yyyy/mm/dd):</t>
    <phoneticPr fontId="5"/>
  </si>
  <si>
    <t>4cm Width × 5cm Height
Passport Photo</t>
    <phoneticPr fontId="5"/>
  </si>
  <si>
    <t>Current
Address:</t>
    <phoneticPr fontId="5"/>
  </si>
  <si>
    <r>
      <rPr>
        <sz val="11"/>
        <color theme="1"/>
        <rFont val="ＭＳ Ｐ明朝"/>
        <family val="1"/>
        <charset val="128"/>
      </rPr>
      <t>〒</t>
    </r>
    <phoneticPr fontId="5"/>
  </si>
  <si>
    <t>-</t>
    <phoneticPr fontId="5"/>
  </si>
  <si>
    <t>Name in Katakana</t>
    <phoneticPr fontId="5"/>
  </si>
  <si>
    <t>Name in Full</t>
    <phoneticPr fontId="5"/>
  </si>
  <si>
    <t>Signature</t>
    <phoneticPr fontId="5"/>
  </si>
  <si>
    <t>Date of Birth</t>
    <phoneticPr fontId="5"/>
  </si>
  <si>
    <t>Tel</t>
    <phoneticPr fontId="5"/>
  </si>
  <si>
    <t>E-mail</t>
    <phoneticPr fontId="5"/>
  </si>
  <si>
    <t xml:space="preserve"> Furthermore, I acknowledge that in the event that it has been determined that I have engaged in research misconduct, the results of the investigation into said misconduct as well as the corresponding disciplinary measures (including my name and the titles of academic works I produced while engaging in misconduct) shall be made public.</t>
    <phoneticPr fontId="5"/>
  </si>
  <si>
    <t>Notes</t>
    <phoneticPr fontId="5"/>
  </si>
  <si>
    <t>1. I apply for the degree of Doctor of/Ph.D. as follows:</t>
  </si>
  <si>
    <t>2. Synopsis (1 copy in acceptance, PDF/A file in Final Pass-Fail Judgment)</t>
    <phoneticPr fontId="5"/>
  </si>
  <si>
    <t>3. Dissertation(1 PDF in Dept. Screening Committee, 1 PDF/A file in Final Pass-Fail Judgment)</t>
    <phoneticPr fontId="5"/>
  </si>
  <si>
    <r>
      <t xml:space="preserve">Dissertation Title </t>
    </r>
    <r>
      <rPr>
        <sz val="11"/>
        <color theme="1"/>
        <rFont val="ＭＳ Ｐ明朝"/>
        <family val="1"/>
        <charset val="128"/>
      </rPr>
      <t>：</t>
    </r>
    <phoneticPr fontId="5"/>
  </si>
  <si>
    <r>
      <t xml:space="preserve">Subtitle </t>
    </r>
    <r>
      <rPr>
        <sz val="11"/>
        <color theme="1"/>
        <rFont val="ＭＳ Ｐ明朝"/>
        <family val="1"/>
        <charset val="128"/>
      </rPr>
      <t>：</t>
    </r>
    <phoneticPr fontId="5"/>
  </si>
  <si>
    <r>
      <t xml:space="preserve">Dessertation Title  in Japanese </t>
    </r>
    <r>
      <rPr>
        <sz val="11"/>
        <color theme="1"/>
        <rFont val="ＭＳ Ｐ明朝"/>
        <family val="1"/>
        <charset val="128"/>
      </rPr>
      <t>：</t>
    </r>
    <phoneticPr fontId="5"/>
  </si>
  <si>
    <r>
      <t xml:space="preserve">Subtitle in Japanese </t>
    </r>
    <r>
      <rPr>
        <sz val="11"/>
        <color theme="1"/>
        <rFont val="ＭＳ Ｐ明朝"/>
        <family val="1"/>
        <charset val="128"/>
      </rPr>
      <t>：</t>
    </r>
    <phoneticPr fontId="5"/>
  </si>
  <si>
    <t>4. Approval of Supervisor</t>
    <phoneticPr fontId="5"/>
  </si>
  <si>
    <t xml:space="preserve">I hereby give approval to the candidate above to apply for the degree. </t>
  </si>
  <si>
    <r>
      <t>Name of supervisor</t>
    </r>
    <r>
      <rPr>
        <sz val="11"/>
        <color theme="1"/>
        <rFont val="ＭＳ Ｐ明朝"/>
        <family val="1"/>
        <charset val="128"/>
      </rPr>
      <t>：</t>
    </r>
    <phoneticPr fontId="5"/>
  </si>
  <si>
    <t xml:space="preserve"> [Administrative Office Use Only]</t>
  </si>
  <si>
    <r>
      <rPr>
        <sz val="11"/>
        <color theme="1"/>
        <rFont val="ＭＳ Ｐ明朝"/>
        <family val="1"/>
        <charset val="128"/>
      </rPr>
      <t>受理研究科</t>
    </r>
    <phoneticPr fontId="5"/>
  </si>
  <si>
    <r>
      <rPr>
        <sz val="11"/>
        <color theme="1"/>
        <rFont val="ＭＳ Ｐ明朝"/>
        <family val="1"/>
        <charset val="128"/>
      </rPr>
      <t>受理年月日</t>
    </r>
    <phoneticPr fontId="5"/>
  </si>
  <si>
    <r>
      <rPr>
        <sz val="11"/>
        <color theme="1"/>
        <rFont val="ＭＳ Ｐ明朝"/>
        <family val="1"/>
        <charset val="128"/>
      </rPr>
      <t>年</t>
    </r>
    <rPh sb="0" eb="1">
      <t>ネン</t>
    </rPh>
    <phoneticPr fontId="5"/>
  </si>
  <si>
    <r>
      <rPr>
        <sz val="11"/>
        <color theme="1"/>
        <rFont val="ＭＳ Ｐ明朝"/>
        <family val="1"/>
        <charset val="128"/>
      </rPr>
      <t>月</t>
    </r>
    <rPh sb="0" eb="1">
      <t>ツキ</t>
    </rPh>
    <phoneticPr fontId="5"/>
  </si>
  <si>
    <r>
      <rPr>
        <sz val="11"/>
        <color theme="1"/>
        <rFont val="ＭＳ Ｐ明朝"/>
        <family val="1"/>
        <charset val="128"/>
      </rPr>
      <t>日</t>
    </r>
    <rPh sb="0" eb="1">
      <t>ヒ</t>
    </rPh>
    <phoneticPr fontId="5"/>
  </si>
  <si>
    <r>
      <rPr>
        <sz val="11"/>
        <color theme="1"/>
        <rFont val="ＭＳ Ｐ明朝"/>
        <family val="1"/>
        <charset val="128"/>
      </rPr>
      <t>面接試験実施年月日</t>
    </r>
    <rPh sb="0" eb="2">
      <t>メンセツ</t>
    </rPh>
    <rPh sb="2" eb="4">
      <t>シケン</t>
    </rPh>
    <rPh sb="4" eb="6">
      <t>ジッシ</t>
    </rPh>
    <rPh sb="6" eb="9">
      <t>ネンガッピ</t>
    </rPh>
    <phoneticPr fontId="5"/>
  </si>
  <si>
    <r>
      <rPr>
        <sz val="11"/>
        <color theme="1"/>
        <rFont val="ＭＳ Ｐ明朝"/>
        <family val="1"/>
        <charset val="128"/>
      </rPr>
      <t>学識確認実施年月日</t>
    </r>
    <phoneticPr fontId="5"/>
  </si>
  <si>
    <r>
      <rPr>
        <sz val="11"/>
        <color theme="1"/>
        <rFont val="ＭＳ Ｐ明朝"/>
        <family val="1"/>
        <charset val="128"/>
      </rPr>
      <t>論文審査終了年月日</t>
    </r>
    <phoneticPr fontId="5"/>
  </si>
  <si>
    <r>
      <rPr>
        <sz val="11"/>
        <color theme="1"/>
        <rFont val="ＭＳ Ｐ明朝"/>
        <family val="1"/>
        <charset val="128"/>
      </rPr>
      <t>※審査分科会終了日</t>
    </r>
    <rPh sb="1" eb="3">
      <t>シンサ</t>
    </rPh>
    <rPh sb="3" eb="6">
      <t>ブンカカイ</t>
    </rPh>
    <rPh sb="6" eb="9">
      <t>シュウリョウビ</t>
    </rPh>
    <phoneticPr fontId="5"/>
  </si>
  <si>
    <t>Waseda University</t>
    <phoneticPr fontId="5"/>
  </si>
  <si>
    <r>
      <rPr>
        <sz val="32"/>
        <color theme="1"/>
        <rFont val="ＭＳ 明朝"/>
        <family val="1"/>
        <charset val="128"/>
      </rPr>
      <t>博　士　論　文　概　要</t>
    </r>
    <rPh sb="0" eb="1">
      <t>ヒロシ</t>
    </rPh>
    <rPh sb="2" eb="3">
      <t>シ</t>
    </rPh>
    <rPh sb="4" eb="5">
      <t>ロン</t>
    </rPh>
    <rPh sb="6" eb="7">
      <t>ブン</t>
    </rPh>
    <rPh sb="8" eb="9">
      <t>オオムネ</t>
    </rPh>
    <rPh sb="10" eb="11">
      <t>ヨウ</t>
    </rPh>
    <phoneticPr fontId="5"/>
  </si>
  <si>
    <t>Doctoral Dissertation Synopsis</t>
    <phoneticPr fontId="5"/>
  </si>
  <si>
    <r>
      <rPr>
        <sz val="22"/>
        <color theme="1"/>
        <rFont val="ＭＳ 明朝"/>
        <family val="1"/>
        <charset val="128"/>
      </rPr>
      <t>論　文　題　目</t>
    </r>
    <rPh sb="0" eb="1">
      <t>ロン</t>
    </rPh>
    <rPh sb="2" eb="3">
      <t>ブン</t>
    </rPh>
    <rPh sb="4" eb="5">
      <t>ダイ</t>
    </rPh>
    <rPh sb="6" eb="7">
      <t>メ</t>
    </rPh>
    <phoneticPr fontId="5"/>
  </si>
  <si>
    <r>
      <rPr>
        <sz val="22"/>
        <color theme="1"/>
        <rFont val="ＭＳ 明朝"/>
        <family val="1"/>
        <charset val="128"/>
      </rPr>
      <t>申　請　者</t>
    </r>
    <rPh sb="0" eb="1">
      <t>サル</t>
    </rPh>
    <rPh sb="2" eb="3">
      <t>ショウ</t>
    </rPh>
    <rPh sb="4" eb="5">
      <t>モノ</t>
    </rPh>
    <phoneticPr fontId="5"/>
  </si>
  <si>
    <t>(Applicant Name)</t>
    <phoneticPr fontId="5"/>
  </si>
  <si>
    <r>
      <t>Full Name</t>
    </r>
    <r>
      <rPr>
        <sz val="11"/>
        <color theme="1"/>
        <rFont val="ＭＳ 明朝"/>
        <family val="1"/>
        <charset val="128"/>
      </rPr>
      <t>：</t>
    </r>
    <phoneticPr fontId="5"/>
  </si>
  <si>
    <t>seal or signature</t>
    <phoneticPr fontId="5"/>
  </si>
  <si>
    <r>
      <rPr>
        <sz val="11"/>
        <color theme="1"/>
        <rFont val="ＭＳ 明朝"/>
        <family val="1"/>
        <charset val="128"/>
      </rPr>
      <t xml:space="preserve">種類別
</t>
    </r>
    <r>
      <rPr>
        <sz val="11"/>
        <color theme="1"/>
        <rFont val="Times New Roman"/>
        <family val="1"/>
      </rPr>
      <t>(By Type)</t>
    </r>
    <rPh sb="0" eb="2">
      <t>シュルイ</t>
    </rPh>
    <rPh sb="2" eb="3">
      <t>ベツ</t>
    </rPh>
    <phoneticPr fontId="5"/>
  </si>
  <si>
    <r>
      <rPr>
        <sz val="11"/>
        <color theme="1"/>
        <rFont val="ＭＳ 明朝"/>
        <family val="1"/>
        <charset val="128"/>
      </rPr>
      <t>題名、</t>
    </r>
    <r>
      <rPr>
        <sz val="11"/>
        <color theme="1"/>
        <rFont val="Times New Roman"/>
        <family val="1"/>
      </rPr>
      <t xml:space="preserve">  </t>
    </r>
    <r>
      <rPr>
        <sz val="11"/>
        <color theme="1"/>
        <rFont val="ＭＳ 明朝"/>
        <family val="1"/>
        <charset val="128"/>
      </rPr>
      <t xml:space="preserve">発表・発行掲載誌名、　　発表・発行年月、　　連名者（申請者含む）
</t>
    </r>
    <r>
      <rPr>
        <sz val="11"/>
        <color theme="1"/>
        <rFont val="Times New Roman"/>
        <family val="1"/>
      </rPr>
      <t>(theme, journal name, date &amp; year of publication, name of authors inc. yourself)</t>
    </r>
  </si>
  <si>
    <t>[Form No. 2]</t>
    <phoneticPr fontId="5"/>
  </si>
  <si>
    <t>As of Month, Year</t>
    <phoneticPr fontId="5"/>
  </si>
  <si>
    <t>yyyy/mm/dd</t>
    <phoneticPr fontId="5"/>
  </si>
  <si>
    <t>family name</t>
    <phoneticPr fontId="5"/>
  </si>
  <si>
    <t>given name</t>
    <phoneticPr fontId="5"/>
  </si>
  <si>
    <t>Full name 
in Katakana</t>
    <phoneticPr fontId="5"/>
  </si>
  <si>
    <t>Full name 
in Kanji (if applicable)</t>
    <phoneticPr fontId="5"/>
  </si>
  <si>
    <t>Full name
 in English</t>
    <phoneticPr fontId="5"/>
  </si>
  <si>
    <t>date of birth</t>
    <phoneticPr fontId="5"/>
  </si>
  <si>
    <t>Current address
in Japan</t>
    <phoneticPr fontId="31"/>
  </si>
  <si>
    <t>Permanent domicile</t>
    <phoneticPr fontId="31"/>
  </si>
  <si>
    <t>e-mail</t>
  </si>
  <si>
    <t>Education</t>
    <phoneticPr fontId="5"/>
  </si>
  <si>
    <t>(Educational history after enrolling at high school with indication of attending / graduated / withdrew etc.,)</t>
    <phoneticPr fontId="5"/>
  </si>
  <si>
    <t>High School</t>
    <phoneticPr fontId="5"/>
  </si>
  <si>
    <t>Year</t>
    <phoneticPr fontId="31"/>
  </si>
  <si>
    <t>Month</t>
    <phoneticPr fontId="31"/>
  </si>
  <si>
    <t>enrolled</t>
    <phoneticPr fontId="5"/>
  </si>
  <si>
    <t>Graduated</t>
  </si>
  <si>
    <t>University</t>
    <phoneticPr fontId="5"/>
  </si>
  <si>
    <t>Department of ****/Major in ****, School of ******, ****** University, Country</t>
    <phoneticPr fontId="31"/>
  </si>
  <si>
    <t>Graduate School/Master Program</t>
    <phoneticPr fontId="31"/>
  </si>
  <si>
    <t>Master's Program in Department of *********, Graduate School of *********, ******* University, Country</t>
    <phoneticPr fontId="31"/>
  </si>
  <si>
    <t>Graduate School /Doctoral Program</t>
    <phoneticPr fontId="5"/>
  </si>
  <si>
    <t>Doctoral Program in Department of *********, Graduate School of *********, ******* University, Country</t>
    <phoneticPr fontId="31"/>
  </si>
  <si>
    <t>Master’s degree
you have obtained</t>
    <phoneticPr fontId="31"/>
  </si>
  <si>
    <t>Name of degree</t>
    <phoneticPr fontId="5"/>
  </si>
  <si>
    <t>degree date</t>
    <phoneticPr fontId="31"/>
  </si>
  <si>
    <t>Name of University</t>
    <phoneticPr fontId="31"/>
  </si>
  <si>
    <t>Doctor’s degree 
you have obtained</t>
    <phoneticPr fontId="31"/>
  </si>
  <si>
    <t>Occupation</t>
    <phoneticPr fontId="31"/>
  </si>
  <si>
    <t>Occupational history (with indication of job title, qualification, )</t>
    <phoneticPr fontId="5"/>
  </si>
  <si>
    <t>Starting date</t>
    <phoneticPr fontId="5"/>
  </si>
  <si>
    <t>Resigned date</t>
    <phoneticPr fontId="5"/>
  </si>
  <si>
    <r>
      <t xml:space="preserve">Occupation </t>
    </r>
    <r>
      <rPr>
        <b/>
        <sz val="10"/>
        <color theme="1"/>
        <rFont val="Meiryo UI"/>
        <family val="3"/>
        <charset val="128"/>
      </rPr>
      <t>（</t>
    </r>
    <r>
      <rPr>
        <b/>
        <sz val="10"/>
        <color theme="1"/>
        <rFont val="Times New Roman"/>
        <family val="1"/>
      </rPr>
      <t>Except current job</t>
    </r>
    <r>
      <rPr>
        <b/>
        <sz val="10"/>
        <color theme="1"/>
        <rFont val="Meiryo UI"/>
        <family val="3"/>
        <charset val="128"/>
      </rPr>
      <t>）</t>
    </r>
    <phoneticPr fontId="31"/>
  </si>
  <si>
    <r>
      <rPr>
        <sz val="10"/>
        <color theme="1"/>
        <rFont val="Meiryo UI"/>
        <family val="3"/>
        <charset val="128"/>
      </rPr>
      <t>～</t>
    </r>
  </si>
  <si>
    <t>Current job</t>
    <phoneticPr fontId="31"/>
  </si>
  <si>
    <t xml:space="preserve">Academies you belong to &amp; social activities </t>
    <phoneticPr fontId="31"/>
  </si>
  <si>
    <t>Awards</t>
    <phoneticPr fontId="31"/>
  </si>
  <si>
    <t>yyyy/mm/dd</t>
    <phoneticPr fontId="31"/>
  </si>
  <si>
    <t>yyyy/mm</t>
    <phoneticPr fontId="5"/>
  </si>
  <si>
    <r>
      <rPr>
        <sz val="22"/>
        <color theme="1"/>
        <rFont val="ＭＳ 明朝"/>
        <family val="1"/>
        <charset val="128"/>
      </rPr>
      <t>博</t>
    </r>
    <r>
      <rPr>
        <sz val="22"/>
        <color theme="1"/>
        <rFont val="Times New Roman"/>
        <family val="1"/>
      </rPr>
      <t xml:space="preserve"> </t>
    </r>
    <r>
      <rPr>
        <sz val="22"/>
        <color theme="1"/>
        <rFont val="ＭＳ 明朝"/>
        <family val="1"/>
        <charset val="128"/>
      </rPr>
      <t>士</t>
    </r>
    <r>
      <rPr>
        <sz val="22"/>
        <color theme="1"/>
        <rFont val="Times New Roman"/>
        <family val="1"/>
      </rPr>
      <t xml:space="preserve"> </t>
    </r>
    <r>
      <rPr>
        <sz val="22"/>
        <color theme="1"/>
        <rFont val="ＭＳ 明朝"/>
        <family val="1"/>
        <charset val="128"/>
      </rPr>
      <t>論</t>
    </r>
    <r>
      <rPr>
        <sz val="22"/>
        <color theme="1"/>
        <rFont val="Times New Roman"/>
        <family val="1"/>
      </rPr>
      <t xml:space="preserve"> </t>
    </r>
    <r>
      <rPr>
        <sz val="22"/>
        <color theme="1"/>
        <rFont val="ＭＳ 明朝"/>
        <family val="1"/>
        <charset val="128"/>
      </rPr>
      <t>文</t>
    </r>
    <r>
      <rPr>
        <sz val="22"/>
        <color theme="1"/>
        <rFont val="Times New Roman"/>
        <family val="1"/>
      </rPr>
      <t xml:space="preserve"> </t>
    </r>
    <r>
      <rPr>
        <sz val="22"/>
        <color theme="1"/>
        <rFont val="ＭＳ 明朝"/>
        <family val="1"/>
        <charset val="128"/>
      </rPr>
      <t>審</t>
    </r>
    <r>
      <rPr>
        <sz val="22"/>
        <color theme="1"/>
        <rFont val="Times New Roman"/>
        <family val="1"/>
      </rPr>
      <t xml:space="preserve"> </t>
    </r>
    <r>
      <rPr>
        <sz val="22"/>
        <color theme="1"/>
        <rFont val="ＭＳ 明朝"/>
        <family val="1"/>
        <charset val="128"/>
      </rPr>
      <t>査</t>
    </r>
    <r>
      <rPr>
        <sz val="22"/>
        <color theme="1"/>
        <rFont val="Times New Roman"/>
        <family val="1"/>
      </rPr>
      <t xml:space="preserve"> </t>
    </r>
    <r>
      <rPr>
        <sz val="22"/>
        <color theme="1"/>
        <rFont val="ＭＳ 明朝"/>
        <family val="1"/>
        <charset val="128"/>
      </rPr>
      <t>報</t>
    </r>
    <r>
      <rPr>
        <sz val="22"/>
        <color theme="1"/>
        <rFont val="Times New Roman"/>
        <family val="1"/>
      </rPr>
      <t xml:space="preserve"> </t>
    </r>
    <r>
      <rPr>
        <sz val="22"/>
        <color theme="1"/>
        <rFont val="ＭＳ 明朝"/>
        <family val="1"/>
        <charset val="128"/>
      </rPr>
      <t>告</t>
    </r>
    <r>
      <rPr>
        <sz val="22"/>
        <color theme="1"/>
        <rFont val="Times New Roman"/>
        <family val="1"/>
      </rPr>
      <t xml:space="preserve"> </t>
    </r>
    <r>
      <rPr>
        <sz val="22"/>
        <color theme="1"/>
        <rFont val="ＭＳ 明朝"/>
        <family val="1"/>
        <charset val="128"/>
      </rPr>
      <t>書</t>
    </r>
    <rPh sb="0" eb="1">
      <t>ヒロシ</t>
    </rPh>
    <rPh sb="2" eb="3">
      <t>シ</t>
    </rPh>
    <rPh sb="4" eb="5">
      <t>ロン</t>
    </rPh>
    <rPh sb="6" eb="7">
      <t>ブン</t>
    </rPh>
    <rPh sb="8" eb="9">
      <t>シン</t>
    </rPh>
    <rPh sb="10" eb="11">
      <t>サ</t>
    </rPh>
    <rPh sb="12" eb="13">
      <t>ホウ</t>
    </rPh>
    <rPh sb="14" eb="15">
      <t>コク</t>
    </rPh>
    <rPh sb="16" eb="17">
      <t>ショ</t>
    </rPh>
    <phoneticPr fontId="5"/>
  </si>
  <si>
    <t>Doctoral Dissertation Review Report</t>
    <phoneticPr fontId="5"/>
  </si>
  <si>
    <t>学籍番号</t>
    <phoneticPr fontId="5"/>
  </si>
  <si>
    <t>氏名</t>
    <rPh sb="0" eb="2">
      <t>シメイ</t>
    </rPh>
    <phoneticPr fontId="5"/>
  </si>
  <si>
    <t>カナ氏名</t>
    <rPh sb="2" eb="4">
      <t>シメイ</t>
    </rPh>
    <phoneticPr fontId="5"/>
  </si>
  <si>
    <t>ローマ字氏名</t>
    <rPh sb="3" eb="4">
      <t>ジ</t>
    </rPh>
    <rPh sb="4" eb="6">
      <t>シメイ</t>
    </rPh>
    <phoneticPr fontId="5"/>
  </si>
  <si>
    <t>生年月日</t>
    <rPh sb="0" eb="4">
      <t>セイネンガッピ</t>
    </rPh>
    <phoneticPr fontId="5"/>
  </si>
  <si>
    <t>本籍コード</t>
    <rPh sb="0" eb="2">
      <t>ホンセキ</t>
    </rPh>
    <phoneticPr fontId="5"/>
  </si>
  <si>
    <t>本籍</t>
    <rPh sb="0" eb="2">
      <t>ホンセキ</t>
    </rPh>
    <phoneticPr fontId="5"/>
  </si>
  <si>
    <t>国籍コード</t>
    <rPh sb="0" eb="2">
      <t>コクセキ</t>
    </rPh>
    <phoneticPr fontId="5"/>
  </si>
  <si>
    <t>国籍</t>
    <rPh sb="0" eb="2">
      <t>コクセキ</t>
    </rPh>
    <phoneticPr fontId="5"/>
  </si>
  <si>
    <t>メールアドレス１</t>
  </si>
  <si>
    <t>メールアドレス２</t>
  </si>
  <si>
    <t>学歴入学年月日</t>
    <rPh sb="0" eb="2">
      <t>ガクレキ</t>
    </rPh>
    <rPh sb="2" eb="4">
      <t>ニュウガク</t>
    </rPh>
    <rPh sb="4" eb="6">
      <t>ネンゲツ</t>
    </rPh>
    <rPh sb="6" eb="7">
      <t>ヒ</t>
    </rPh>
    <phoneticPr fontId="5"/>
  </si>
  <si>
    <t>学歴修了退学年月日</t>
    <rPh sb="0" eb="2">
      <t>ガクレキ</t>
    </rPh>
    <rPh sb="2" eb="4">
      <t>シュウリョウ</t>
    </rPh>
    <rPh sb="4" eb="6">
      <t>タイガク</t>
    </rPh>
    <rPh sb="6" eb="9">
      <t>ネンガッピ</t>
    </rPh>
    <phoneticPr fontId="5"/>
  </si>
  <si>
    <t>学歴在籍状態コード</t>
    <rPh sb="2" eb="6">
      <t>ザイセキジョウタイ</t>
    </rPh>
    <phoneticPr fontId="5"/>
  </si>
  <si>
    <t>学歴在籍状態</t>
    <rPh sb="2" eb="6">
      <t>ザイセキジョウタイ</t>
    </rPh>
    <phoneticPr fontId="5"/>
  </si>
  <si>
    <t>学歴学部研究科コード</t>
    <phoneticPr fontId="5"/>
  </si>
  <si>
    <t>学歴学部研究科名</t>
    <phoneticPr fontId="5"/>
  </si>
  <si>
    <t>学歴専攻コード</t>
    <phoneticPr fontId="5"/>
  </si>
  <si>
    <t>学歴専攻名</t>
    <phoneticPr fontId="5"/>
  </si>
  <si>
    <t>学歴課程</t>
    <phoneticPr fontId="5"/>
  </si>
  <si>
    <t>現職</t>
  </si>
  <si>
    <t>研究科コード</t>
    <rPh sb="0" eb="3">
      <t>ケンキュウカ</t>
    </rPh>
    <phoneticPr fontId="5"/>
  </si>
  <si>
    <t>学科コード</t>
    <rPh sb="0" eb="2">
      <t>ガッカ</t>
    </rPh>
    <phoneticPr fontId="5"/>
  </si>
  <si>
    <t>専攻コード</t>
    <rPh sb="0" eb="2">
      <t>センコウ</t>
    </rPh>
    <phoneticPr fontId="5"/>
  </si>
  <si>
    <t>研究科名</t>
    <rPh sb="0" eb="3">
      <t>ケンキュウカ</t>
    </rPh>
    <rPh sb="3" eb="4">
      <t>メイ</t>
    </rPh>
    <phoneticPr fontId="5"/>
  </si>
  <si>
    <t>専攻名</t>
    <rPh sb="0" eb="2">
      <t>センコウ</t>
    </rPh>
    <rPh sb="2" eb="3">
      <t>メイ</t>
    </rPh>
    <phoneticPr fontId="5"/>
  </si>
  <si>
    <t>研究指導科目キー</t>
    <rPh sb="0" eb="2">
      <t>ケンキュウ</t>
    </rPh>
    <rPh sb="2" eb="4">
      <t>シドウ</t>
    </rPh>
    <rPh sb="4" eb="6">
      <t>カモク</t>
    </rPh>
    <phoneticPr fontId="5"/>
  </si>
  <si>
    <t>研究指導クラスコード</t>
    <rPh sb="0" eb="2">
      <t>ケンキュウ</t>
    </rPh>
    <rPh sb="2" eb="4">
      <t>シドウ</t>
    </rPh>
    <phoneticPr fontId="5"/>
  </si>
  <si>
    <t>研究指導名</t>
    <rPh sb="0" eb="5">
      <t>ケンキュウシドウメイ</t>
    </rPh>
    <phoneticPr fontId="5"/>
  </si>
  <si>
    <t>課程種別コード</t>
    <rPh sb="0" eb="2">
      <t>カテイ</t>
    </rPh>
    <rPh sb="2" eb="4">
      <t>シュベツ</t>
    </rPh>
    <phoneticPr fontId="5"/>
  </si>
  <si>
    <t>課程種別</t>
    <rPh sb="0" eb="2">
      <t>カテイ</t>
    </rPh>
    <rPh sb="2" eb="4">
      <t>シュベツ</t>
    </rPh>
    <phoneticPr fontId="5"/>
  </si>
  <si>
    <t>申請学位コード</t>
    <rPh sb="0" eb="4">
      <t>シンセイガクイ</t>
    </rPh>
    <phoneticPr fontId="5"/>
  </si>
  <si>
    <t>申請学位</t>
    <rPh sb="0" eb="4">
      <t>シンセイガクイ</t>
    </rPh>
    <phoneticPr fontId="5"/>
  </si>
  <si>
    <t>論文題目</t>
  </si>
  <si>
    <t>論文題目訳</t>
    <phoneticPr fontId="5"/>
  </si>
  <si>
    <t>論文副題</t>
  </si>
  <si>
    <t>論文副題訳</t>
    <phoneticPr fontId="5"/>
  </si>
  <si>
    <t>論文概要</t>
    <rPh sb="0" eb="2">
      <t>ロンブン</t>
    </rPh>
    <rPh sb="2" eb="4">
      <t>ガイヨウ</t>
    </rPh>
    <phoneticPr fontId="5"/>
  </si>
  <si>
    <t>研究倫理受講コード</t>
    <rPh sb="0" eb="2">
      <t>ケンキュウ</t>
    </rPh>
    <rPh sb="2" eb="4">
      <t>リンリ</t>
    </rPh>
    <rPh sb="4" eb="6">
      <t>ジュコウ</t>
    </rPh>
    <phoneticPr fontId="5"/>
  </si>
  <si>
    <t>研究倫理受講</t>
    <rPh sb="0" eb="2">
      <t>ケンキュウ</t>
    </rPh>
    <rPh sb="2" eb="4">
      <t>リンリ</t>
    </rPh>
    <rPh sb="4" eb="6">
      <t>ジュコウ</t>
    </rPh>
    <phoneticPr fontId="5"/>
  </si>
  <si>
    <t>予備審査実施日</t>
    <phoneticPr fontId="5"/>
  </si>
  <si>
    <t>運営委員会開催日</t>
    <phoneticPr fontId="5"/>
  </si>
  <si>
    <t>主査氏名</t>
    <phoneticPr fontId="5"/>
  </si>
  <si>
    <t>主査現職資格</t>
    <phoneticPr fontId="5"/>
  </si>
  <si>
    <t>副査１氏名</t>
    <rPh sb="0" eb="2">
      <t>フクサ</t>
    </rPh>
    <phoneticPr fontId="5"/>
  </si>
  <si>
    <t>副査１現職資格</t>
    <rPh sb="0" eb="2">
      <t>フクサ</t>
    </rPh>
    <phoneticPr fontId="5"/>
  </si>
  <si>
    <t>副査２氏名</t>
    <rPh sb="0" eb="2">
      <t>フクサ</t>
    </rPh>
    <phoneticPr fontId="5"/>
  </si>
  <si>
    <t>副査２現職資格</t>
    <rPh sb="0" eb="2">
      <t>フクサ</t>
    </rPh>
    <phoneticPr fontId="5"/>
  </si>
  <si>
    <t>副査３氏名</t>
    <rPh sb="0" eb="2">
      <t>フクサ</t>
    </rPh>
    <phoneticPr fontId="5"/>
  </si>
  <si>
    <t>副査３現職資格</t>
    <rPh sb="0" eb="2">
      <t>フクサ</t>
    </rPh>
    <phoneticPr fontId="5"/>
  </si>
  <si>
    <t>副査４氏名</t>
    <rPh sb="0" eb="2">
      <t>フクサ</t>
    </rPh>
    <phoneticPr fontId="5"/>
  </si>
  <si>
    <t>副査４現職資格</t>
    <rPh sb="0" eb="2">
      <t>フクサ</t>
    </rPh>
    <phoneticPr fontId="5"/>
  </si>
  <si>
    <t>副査５氏名</t>
    <phoneticPr fontId="5"/>
  </si>
  <si>
    <t>副査５現職資格</t>
    <phoneticPr fontId="5"/>
  </si>
  <si>
    <t>副査６氏名</t>
    <rPh sb="0" eb="2">
      <t>フクサ</t>
    </rPh>
    <phoneticPr fontId="5"/>
  </si>
  <si>
    <t>副査６現職資格</t>
    <rPh sb="0" eb="2">
      <t>フクサ</t>
    </rPh>
    <phoneticPr fontId="5"/>
  </si>
  <si>
    <t>※Please select.</t>
    <phoneticPr fontId="5"/>
  </si>
  <si>
    <t>※選択してください</t>
    <rPh sb="1" eb="3">
      <t>センタク</t>
    </rPh>
    <phoneticPr fontId="5"/>
  </si>
  <si>
    <t>Doctoral Program</t>
    <phoneticPr fontId="5"/>
  </si>
  <si>
    <t>博士後期課程</t>
    <rPh sb="0" eb="2">
      <t>ハクシ</t>
    </rPh>
    <rPh sb="2" eb="4">
      <t>コウキ</t>
    </rPh>
    <rPh sb="4" eb="6">
      <t>カテイ</t>
    </rPh>
    <phoneticPr fontId="6"/>
  </si>
  <si>
    <r>
      <t>K</t>
    </r>
    <r>
      <rPr>
        <sz val="11"/>
        <color indexed="8"/>
        <rFont val="ＭＳ Ｐゴシック"/>
        <family val="3"/>
        <charset val="128"/>
      </rPr>
      <t>ateinai (Within 3 years)</t>
    </r>
    <phoneticPr fontId="5"/>
  </si>
  <si>
    <t>課程内（課程3年以内）</t>
  </si>
  <si>
    <t>Doctor of Engineering</t>
  </si>
  <si>
    <t>Obtained credit for "研究倫理概論A"</t>
    <phoneticPr fontId="5"/>
  </si>
  <si>
    <t>「研究倫理概論A」の単位取得済</t>
    <rPh sb="1" eb="3">
      <t>ケンキュウ</t>
    </rPh>
    <rPh sb="3" eb="5">
      <t>リンリ</t>
    </rPh>
    <rPh sb="5" eb="7">
      <t>ガイロン</t>
    </rPh>
    <rPh sb="10" eb="12">
      <t>タンイ</t>
    </rPh>
    <rPh sb="12" eb="14">
      <t>シュトク</t>
    </rPh>
    <rPh sb="14" eb="15">
      <t>スミ</t>
    </rPh>
    <phoneticPr fontId="5"/>
  </si>
  <si>
    <t>数学応用数理専攻</t>
  </si>
  <si>
    <t>Male</t>
    <phoneticPr fontId="5"/>
  </si>
  <si>
    <t>男</t>
    <rPh sb="0" eb="1">
      <t>オトコ</t>
    </rPh>
    <phoneticPr fontId="5"/>
  </si>
  <si>
    <t>課程内</t>
    <rPh sb="0" eb="2">
      <t>カテイ</t>
    </rPh>
    <rPh sb="2" eb="3">
      <t>ナイ</t>
    </rPh>
    <phoneticPr fontId="5"/>
  </si>
  <si>
    <t>Enrolled</t>
    <phoneticPr fontId="5"/>
  </si>
  <si>
    <t>入学</t>
    <rPh sb="0" eb="2">
      <t>ニュウガク</t>
    </rPh>
    <phoneticPr fontId="5"/>
  </si>
  <si>
    <t>北海道</t>
  </si>
  <si>
    <t>Graduated</t>
    <phoneticPr fontId="5"/>
  </si>
  <si>
    <t>修了</t>
    <rPh sb="0" eb="2">
      <t>シュウリョウ</t>
    </rPh>
    <phoneticPr fontId="5"/>
  </si>
  <si>
    <t>Japanese</t>
    <phoneticPr fontId="5"/>
  </si>
  <si>
    <t>日本</t>
    <rPh sb="0" eb="2">
      <t>ニホン</t>
    </rPh>
    <phoneticPr fontId="5"/>
  </si>
  <si>
    <t>Kateinai (Early completion)</t>
    <phoneticPr fontId="5"/>
  </si>
  <si>
    <t>課程内（早期修了）</t>
  </si>
  <si>
    <t>Doctor of Science</t>
  </si>
  <si>
    <t>Obtained credit for "研究倫理概論B"</t>
    <phoneticPr fontId="5"/>
  </si>
  <si>
    <t>「研究倫理概論B」の単位取得済</t>
    <phoneticPr fontId="5"/>
  </si>
  <si>
    <t>機械科学・航空宇宙専攻</t>
    <rPh sb="5" eb="7">
      <t>コウクウ</t>
    </rPh>
    <rPh sb="7" eb="9">
      <t>ウチュウ</t>
    </rPh>
    <rPh sb="9" eb="11">
      <t>センコウ</t>
    </rPh>
    <phoneticPr fontId="5"/>
  </si>
  <si>
    <t>Female</t>
    <phoneticPr fontId="5"/>
  </si>
  <si>
    <t>女</t>
    <rPh sb="0" eb="1">
      <t>オンナ</t>
    </rPh>
    <phoneticPr fontId="5"/>
  </si>
  <si>
    <t>課程外</t>
    <rPh sb="0" eb="2">
      <t>カテイ</t>
    </rPh>
    <rPh sb="2" eb="3">
      <t>ガイ</t>
    </rPh>
    <phoneticPr fontId="5"/>
  </si>
  <si>
    <t>在学中</t>
    <rPh sb="0" eb="3">
      <t>ザイガクチュウ</t>
    </rPh>
    <phoneticPr fontId="5"/>
  </si>
  <si>
    <t>青森県</t>
  </si>
  <si>
    <t>Withdrew</t>
    <phoneticPr fontId="5"/>
  </si>
  <si>
    <t>退学</t>
    <rPh sb="0" eb="2">
      <t>タイガク</t>
    </rPh>
    <phoneticPr fontId="5"/>
  </si>
  <si>
    <t>South Korean</t>
    <phoneticPr fontId="5"/>
  </si>
  <si>
    <t>韓国</t>
    <rPh sb="0" eb="2">
      <t>カンコク</t>
    </rPh>
    <phoneticPr fontId="5"/>
  </si>
  <si>
    <r>
      <t>K</t>
    </r>
    <r>
      <rPr>
        <sz val="11"/>
        <color indexed="8"/>
        <rFont val="ＭＳ Ｐゴシック"/>
        <family val="3"/>
        <charset val="128"/>
      </rPr>
      <t>ateinai ("Encho-sei": Students who enroll beyond 3 years)</t>
    </r>
    <phoneticPr fontId="5"/>
  </si>
  <si>
    <t>課程内（延長生）</t>
  </si>
  <si>
    <t>Doctor of Architecture</t>
  </si>
  <si>
    <t>博士（建築学）</t>
  </si>
  <si>
    <t>Obtained credit for "Ethics and Research"</t>
    <phoneticPr fontId="5"/>
  </si>
  <si>
    <t>「Ethics and Research」の単位取得済</t>
    <rPh sb="22" eb="24">
      <t>タンイ</t>
    </rPh>
    <rPh sb="24" eb="26">
      <t>シュトク</t>
    </rPh>
    <rPh sb="26" eb="27">
      <t>ズ</t>
    </rPh>
    <phoneticPr fontId="5"/>
  </si>
  <si>
    <t>電子物理システム学専攻</t>
  </si>
  <si>
    <t>卒業</t>
    <rPh sb="0" eb="2">
      <t>ソツギョウ</t>
    </rPh>
    <phoneticPr fontId="5"/>
  </si>
  <si>
    <t>岩手県</t>
  </si>
  <si>
    <t>Chinese</t>
    <phoneticPr fontId="5"/>
  </si>
  <si>
    <t>中国</t>
    <rPh sb="0" eb="2">
      <t>チュウゴク</t>
    </rPh>
    <phoneticPr fontId="5"/>
  </si>
  <si>
    <t>Other</t>
    <phoneticPr fontId="5"/>
  </si>
  <si>
    <t>その他</t>
    <rPh sb="2" eb="3">
      <t>タ</t>
    </rPh>
    <phoneticPr fontId="5"/>
  </si>
  <si>
    <r>
      <t>K</t>
    </r>
    <r>
      <rPr>
        <sz val="11"/>
        <color indexed="8"/>
        <rFont val="ＭＳ Ｐゴシック"/>
        <family val="3"/>
        <charset val="128"/>
      </rPr>
      <t>ateinai (5-year Doctoral Program)</t>
    </r>
    <phoneticPr fontId="5"/>
  </si>
  <si>
    <t>課程内（一貫制博士課程5年以内）</t>
  </si>
  <si>
    <t>Doctor of Management Engineering</t>
  </si>
  <si>
    <t>博士（経営工学）</t>
  </si>
  <si>
    <t>Others</t>
  </si>
  <si>
    <t>その他</t>
  </si>
  <si>
    <t>表現工学専攻</t>
  </si>
  <si>
    <t>Completed</t>
    <phoneticPr fontId="5"/>
  </si>
  <si>
    <t>編入学</t>
    <rPh sb="0" eb="3">
      <t>ヘンニュウガク</t>
    </rPh>
    <phoneticPr fontId="5"/>
  </si>
  <si>
    <t>宮城県</t>
  </si>
  <si>
    <t>Others</t>
    <phoneticPr fontId="5"/>
  </si>
  <si>
    <r>
      <t>K</t>
    </r>
    <r>
      <rPr>
        <sz val="11"/>
        <color indexed="8"/>
        <rFont val="ＭＳ Ｐゴシック"/>
        <family val="3"/>
        <charset val="128"/>
      </rPr>
      <t>ateinai (Within 3 years after withdrawal)</t>
    </r>
    <phoneticPr fontId="5"/>
  </si>
  <si>
    <t>課程内（退学後3年以内）</t>
  </si>
  <si>
    <t>Doctor of Biomedical Science</t>
  </si>
  <si>
    <t>博士（生命医科学）</t>
  </si>
  <si>
    <t>情報理工・情報通信専攻</t>
  </si>
  <si>
    <t>秋田県</t>
  </si>
  <si>
    <r>
      <t>K</t>
    </r>
    <r>
      <rPr>
        <sz val="11"/>
        <color indexed="8"/>
        <rFont val="ＭＳ Ｐゴシック"/>
        <family val="3"/>
        <charset val="128"/>
      </rPr>
      <t>ateigai</t>
    </r>
    <phoneticPr fontId="5"/>
  </si>
  <si>
    <t>20</t>
  </si>
  <si>
    <t>課程外</t>
  </si>
  <si>
    <t>Doctor of Life Science</t>
  </si>
  <si>
    <t>博士（生命科学）</t>
  </si>
  <si>
    <t>材料科学専攻</t>
    <rPh sb="0" eb="2">
      <t>ザイリョウ</t>
    </rPh>
    <rPh sb="2" eb="4">
      <t>カガク</t>
    </rPh>
    <rPh sb="4" eb="6">
      <t>センコウ</t>
    </rPh>
    <phoneticPr fontId="5"/>
  </si>
  <si>
    <t>山形県</t>
  </si>
  <si>
    <t>建築学専攻</t>
  </si>
  <si>
    <t>福島県</t>
  </si>
  <si>
    <t>総合機械工学専攻</t>
  </si>
  <si>
    <t>茨城県</t>
  </si>
  <si>
    <t>経営システム工学専攻</t>
  </si>
  <si>
    <t>栃木県</t>
  </si>
  <si>
    <t>建設工学専攻</t>
  </si>
  <si>
    <t>群馬県</t>
  </si>
  <si>
    <t>地球・環境資源理工学専攻</t>
  </si>
  <si>
    <t>埼玉県</t>
  </si>
  <si>
    <t>経営デザイン専攻</t>
  </si>
  <si>
    <t>千葉県</t>
  </si>
  <si>
    <t>物理学及応用物理学専攻</t>
  </si>
  <si>
    <t>Transferred</t>
  </si>
  <si>
    <t>東京都</t>
  </si>
  <si>
    <t>化学・生命化学専攻</t>
  </si>
  <si>
    <t>神奈川県</t>
  </si>
  <si>
    <t>応用化学専攻</t>
  </si>
  <si>
    <t>新潟県</t>
  </si>
  <si>
    <t>生命医科学専攻</t>
  </si>
  <si>
    <t>富山県</t>
  </si>
  <si>
    <t>電気・情報生命専攻</t>
    <rPh sb="7" eb="9">
      <t>センコウ</t>
    </rPh>
    <phoneticPr fontId="5"/>
  </si>
  <si>
    <t>石川県</t>
  </si>
  <si>
    <t>生命理工学専攻</t>
  </si>
  <si>
    <t>福井県</t>
  </si>
  <si>
    <t>ナノ理工学専攻</t>
  </si>
  <si>
    <t>山梨県</t>
  </si>
  <si>
    <t>入学年月日Check</t>
    <rPh sb="0" eb="5">
      <t>ニュウガクネンガッピ</t>
    </rPh>
    <phoneticPr fontId="5"/>
  </si>
  <si>
    <t>⑤</t>
    <phoneticPr fontId="5"/>
  </si>
  <si>
    <t>共同先端生命医科学専攻</t>
  </si>
  <si>
    <t>長野県</t>
  </si>
  <si>
    <t>学籍番号Check</t>
    <rPh sb="0" eb="4">
      <t>ガクセキバンゴウ</t>
    </rPh>
    <phoneticPr fontId="5"/>
  </si>
  <si>
    <t>①</t>
    <phoneticPr fontId="5"/>
  </si>
  <si>
    <t>Cooperative Major in Advanced Health Science</t>
  </si>
  <si>
    <t>共同先進健康科学専攻</t>
  </si>
  <si>
    <t>岐阜県</t>
  </si>
  <si>
    <t>研究科Check</t>
    <rPh sb="0" eb="3">
      <t>ケンキュウカ</t>
    </rPh>
    <phoneticPr fontId="5"/>
  </si>
  <si>
    <t>②</t>
    <phoneticPr fontId="5"/>
  </si>
  <si>
    <t>共同原子力専攻</t>
  </si>
  <si>
    <t>静岡県</t>
  </si>
  <si>
    <t>専攻Check</t>
    <rPh sb="0" eb="2">
      <t>センコウ</t>
    </rPh>
    <phoneticPr fontId="5"/>
  </si>
  <si>
    <t>③</t>
    <phoneticPr fontId="5"/>
  </si>
  <si>
    <t>先進理工学専攻</t>
  </si>
  <si>
    <t>愛知県</t>
  </si>
  <si>
    <t>④</t>
    <phoneticPr fontId="5"/>
  </si>
  <si>
    <t>三重県</t>
  </si>
  <si>
    <t>滋賀県</t>
  </si>
  <si>
    <t>④=1 &amp; ③=1 &amp; ①=1</t>
    <phoneticPr fontId="5"/>
  </si>
  <si>
    <t>Waseda University Graduate School of Advanced Science and Engineering AND Tokyo Women’s Medical University Graduate School of Medicine</t>
  </si>
  <si>
    <t>京都府</t>
  </si>
  <si>
    <t>④=1 &amp; ③=1 &amp; ①=2</t>
  </si>
  <si>
    <t>Tokyo Women’s Medical University Graduate School of Medicine AND Waseda University Graduate School of Advanced Science and Engineering</t>
    <phoneticPr fontId="5"/>
  </si>
  <si>
    <t>大阪府</t>
  </si>
  <si>
    <t>27</t>
  </si>
  <si>
    <t>④=1 &amp; ③=2</t>
    <phoneticPr fontId="5"/>
  </si>
  <si>
    <t>Waseda University Graduate School of Advanced Science and Engineering AND Tokyo University of Agriculture and Technology Graduate School of Bio-Applications and Systems Engineering</t>
  </si>
  <si>
    <t>兵庫県</t>
  </si>
  <si>
    <t>④=1 &amp; ③=3 &amp; ⑤=1</t>
    <phoneticPr fontId="5"/>
  </si>
  <si>
    <t>Waseda University Graduate School of Advanced Science and Engineering AND Tokyo City University Graduate School of Engineering</t>
  </si>
  <si>
    <t>Current student</t>
    <phoneticPr fontId="5"/>
  </si>
  <si>
    <t>奈良県</t>
  </si>
  <si>
    <t>④=1 &amp; ③=3 &amp; ⑤=2</t>
  </si>
  <si>
    <t>Waseda University Graduate School of Advanced Science and Engineering AND Tokyo City University Graduate School of Integrative Science and Engineering</t>
  </si>
  <si>
    <t>和歌山県</t>
  </si>
  <si>
    <t>鳥取県</t>
  </si>
  <si>
    <t>島根県</t>
  </si>
  <si>
    <t>岡山県</t>
  </si>
  <si>
    <t>広島県</t>
  </si>
  <si>
    <t>山口県</t>
  </si>
  <si>
    <t>徳島県</t>
  </si>
  <si>
    <t>香川県</t>
  </si>
  <si>
    <t>愛媛県</t>
  </si>
  <si>
    <t>高知県</t>
  </si>
  <si>
    <t>福岡県</t>
  </si>
  <si>
    <t>40</t>
  </si>
  <si>
    <t>佐賀県</t>
  </si>
  <si>
    <t>41</t>
  </si>
  <si>
    <t>長崎県</t>
  </si>
  <si>
    <t>42</t>
  </si>
  <si>
    <t>熊本県</t>
  </si>
  <si>
    <t>43</t>
  </si>
  <si>
    <t>大分県</t>
  </si>
  <si>
    <t>44</t>
  </si>
  <si>
    <t>宮崎県</t>
  </si>
  <si>
    <t>45</t>
  </si>
  <si>
    <t>鹿児島県</t>
  </si>
  <si>
    <t>46</t>
  </si>
  <si>
    <t>沖縄県</t>
  </si>
  <si>
    <t>47</t>
  </si>
  <si>
    <t>ー（Foreign nationals）</t>
    <phoneticPr fontId="5"/>
  </si>
  <si>
    <t>ー（外国籍）</t>
    <rPh sb="2" eb="5">
      <t>ガイコクセキ</t>
    </rPh>
    <phoneticPr fontId="5"/>
  </si>
  <si>
    <t>Permanent Domicile in Japan or Nationality</t>
    <phoneticPr fontId="5"/>
  </si>
  <si>
    <r>
      <rPr>
        <sz val="11"/>
        <rFont val="ＭＳ Ｐゴシック"/>
        <family val="3"/>
        <charset val="128"/>
      </rPr>
      <t>　</t>
    </r>
    <r>
      <rPr>
        <sz val="11"/>
        <rFont val="Tahoma"/>
        <family val="2"/>
      </rPr>
      <t xml:space="preserve">(16) </t>
    </r>
    <r>
      <rPr>
        <sz val="11"/>
        <color rgb="FFFF0000"/>
        <rFont val="Tahoma"/>
        <family val="2"/>
      </rPr>
      <t>(Only after the completion of data check)</t>
    </r>
    <r>
      <rPr>
        <sz val="11"/>
        <rFont val="Tahoma"/>
        <family val="2"/>
      </rPr>
      <t xml:space="preserve"> Submit the original application document </t>
    </r>
    <r>
      <rPr>
        <sz val="11"/>
        <rFont val="Segoe UI Symbol"/>
        <family val="2"/>
      </rPr>
      <t>⑤</t>
    </r>
    <r>
      <rPr>
        <sz val="11"/>
        <rFont val="Tahoma"/>
        <family val="2"/>
      </rPr>
      <t xml:space="preserve">Doctoral Dissertation Review Report (for all applicants), </t>
    </r>
    <r>
      <rPr>
        <sz val="11"/>
        <rFont val="Segoe UI Symbol"/>
        <family val="2"/>
      </rPr>
      <t>⑧</t>
    </r>
    <r>
      <rPr>
        <sz val="11"/>
        <rFont val="Tahoma"/>
        <family val="2"/>
      </rPr>
      <t>List of research achievements (*only if applicable)</t>
    </r>
    <rPh sb="3" eb="5">
      <t>シンセイショルイ</t>
    </rPh>
    <phoneticPr fontId="5"/>
  </si>
  <si>
    <r>
      <rPr>
        <sz val="11"/>
        <rFont val="ＭＳ Ｐゴシック"/>
        <family val="3"/>
        <charset val="128"/>
      </rPr>
      <t>　</t>
    </r>
    <r>
      <rPr>
        <sz val="11"/>
        <rFont val="Tahoma"/>
        <family val="2"/>
      </rPr>
      <t xml:space="preserve">(8) </t>
    </r>
    <r>
      <rPr>
        <sz val="11"/>
        <color rgb="FFFF0000"/>
        <rFont val="Tahoma"/>
        <family val="2"/>
      </rPr>
      <t>(Only after the completion of data check)</t>
    </r>
    <r>
      <rPr>
        <sz val="11"/>
        <rFont val="Tahoma"/>
        <family val="2"/>
      </rPr>
      <t xml:space="preserve"> Submit the original application documents </t>
    </r>
    <r>
      <rPr>
        <sz val="11"/>
        <rFont val="ＭＳ Ｐゴシック"/>
        <family val="3"/>
        <charset val="128"/>
      </rPr>
      <t>①</t>
    </r>
    <r>
      <rPr>
        <sz val="11"/>
        <rFont val="Tahoma"/>
        <family val="2"/>
      </rPr>
      <t xml:space="preserve">, </t>
    </r>
    <r>
      <rPr>
        <sz val="11"/>
        <rFont val="ＭＳ Ｐゴシック"/>
        <family val="3"/>
        <charset val="128"/>
      </rPr>
      <t>②</t>
    </r>
    <rPh sb="3" eb="5">
      <t>シンセイ</t>
    </rPh>
    <phoneticPr fontId="5"/>
  </si>
  <si>
    <t>OGITA, Takeshi</t>
  </si>
  <si>
    <t>KANAZAWA, Atsushi</t>
  </si>
  <si>
    <t>OGAWA, Takayoshi</t>
  </si>
  <si>
    <t>Research on Real, Harmonic Analysis and Correlative Applied Analysis</t>
  </si>
  <si>
    <t>KAYUKAWA, Yohei@SAITO, Kiyoshi</t>
  </si>
  <si>
    <t xml:space="preserve">Research on Fluid Engineering </t>
  </si>
  <si>
    <t>KONISHI, Tsuyoshi</t>
  </si>
  <si>
    <t>Research on Photonic Information Technology</t>
  </si>
  <si>
    <t>UCHINO, Shun</t>
  </si>
  <si>
    <t>Research on Advanced Theoretical Condensed Matter Physics</t>
  </si>
  <si>
    <t>Research on Crystal Engineering of Green Semiconductors</t>
  </si>
  <si>
    <t>GUNJI, Yukio@MORIMOTO, Yota</t>
  </si>
  <si>
    <t>UBAYASHI, Naoyasu@WASHIZAKI, Hironori</t>
  </si>
  <si>
    <t>KOBAYASHI, Tetsunori</t>
  </si>
  <si>
    <t>TEI, Kenji@WASHIZAKI, Hironori</t>
  </si>
  <si>
    <t>Research on Linguistic Cognitive Science</t>
  </si>
  <si>
    <t>Research on Physics of Artificial Quantum Materials</t>
  </si>
  <si>
    <t>YAMADA, Midori</t>
  </si>
  <si>
    <t>SUGANO, Shigeki@MIYASHITA, Tomoyuki</t>
  </si>
  <si>
    <t>UMEZU, Shinjiro@OZAWA, Takashi@SUZUKI, Toshiyuki</t>
  </si>
  <si>
    <t>DAN, Hiroshige</t>
  </si>
  <si>
    <t>Research on Mathematical Engineering for Management</t>
  </si>
  <si>
    <t>MIKAMI, Takahito</t>
  </si>
  <si>
    <t>SASAKI, Keiko</t>
  </si>
  <si>
    <t>Research on Environmental Resources Remediation Engineering</t>
  </si>
  <si>
    <t>KITO, Tomomi</t>
  </si>
  <si>
    <t>Research on Strategic Management for Value Creation</t>
  </si>
  <si>
    <t>MOTZ, Holger Martin</t>
  </si>
  <si>
    <t>Research on Cosmic-ray Physics</t>
  </si>
  <si>
    <t>NAKAO, Yoichi</t>
  </si>
  <si>
    <t>Research on Molecular Simulation</t>
  </si>
  <si>
    <t>KUNIMOTO, Masahiro@HOMMA, Takayuki</t>
  </si>
  <si>
    <t>HANADA, Nobuko</t>
  </si>
  <si>
    <t>WASA, Yasuaki</t>
  </si>
  <si>
    <t>Research on Systems and Control</t>
  </si>
  <si>
    <t>NISHIMURA, Yoshiki</t>
  </si>
  <si>
    <t>SAMITSU, Sadaki</t>
  </si>
  <si>
    <t>Research on Polymer Nanomaterials</t>
  </si>
  <si>
    <t>KOZUKA, Yusuke@WATANABE, Takanobu</t>
  </si>
  <si>
    <t>Research on Quantum Electronics Materials</t>
  </si>
  <si>
    <t>Research on Physics and Applied Physics A  TAKAYAMA, Akari</t>
  </si>
  <si>
    <t>Research on Physics and Applied Physics A  MOCHIZUKI, Masahito</t>
  </si>
  <si>
    <t>Research on Physics and Applied Physics A  SAWADA, Hideyuki</t>
  </si>
  <si>
    <t>Research on Physics and Applied Physics A  KITA, Tomohiro</t>
  </si>
  <si>
    <t>Research on Physics and Applied Physics A  TSUJIKAWA, Shinji</t>
  </si>
  <si>
    <t>Research on Physics and Applied Physics B  TAKAYAMA, Akari</t>
  </si>
  <si>
    <t>Research on Physics and Applied Physics B  MOCHIZUKI, Masahito</t>
  </si>
  <si>
    <t>Research on Physics and Applied Physics B  SAWADA, Hideyuki</t>
  </si>
  <si>
    <t>Research on Physics and Applied Physics B  KITA, Tomohiro</t>
  </si>
  <si>
    <t>Research on Physics and Applied Physics B  TSUJIKAWA, Shinji</t>
  </si>
  <si>
    <t>SHIBATA, Takanori@NAKAO, Yoichi</t>
  </si>
  <si>
    <t>ISHII, Ayumi@SHIBATA, Takanori</t>
  </si>
  <si>
    <t>EGUCHI, Miharu@OYAIZU, Kenichi</t>
  </si>
  <si>
    <t>EGUCHI, Miharu@SEKINE, Yasushi</t>
  </si>
  <si>
    <t>Research on Electrical Engineering and Bioscience A  OKUBO, Masashi</t>
  </si>
  <si>
    <t>Research on Electrical Engineering and Bioscience B  OKUBO, Masashi</t>
  </si>
  <si>
    <t>5102010001</t>
  </si>
  <si>
    <t>5102010002</t>
  </si>
  <si>
    <t>5102010006</t>
  </si>
  <si>
    <t>5102010007</t>
  </si>
  <si>
    <t>5102010008</t>
  </si>
  <si>
    <t>5102010009</t>
  </si>
  <si>
    <t>5102010011</t>
  </si>
  <si>
    <t>5102010014</t>
  </si>
  <si>
    <t>5102010015</t>
  </si>
  <si>
    <t>5102010017</t>
  </si>
  <si>
    <t>5102010019</t>
  </si>
  <si>
    <t>5102010020</t>
  </si>
  <si>
    <t>5102010022</t>
  </si>
  <si>
    <t>5102010023</t>
  </si>
  <si>
    <t>5102010024</t>
  </si>
  <si>
    <t>5102010025</t>
  </si>
  <si>
    <t>5102010027</t>
  </si>
  <si>
    <t>5102010031</t>
  </si>
  <si>
    <t>5102010033</t>
  </si>
  <si>
    <t>5102010035</t>
  </si>
  <si>
    <t>5102010037</t>
  </si>
  <si>
    <t>5102010038</t>
  </si>
  <si>
    <t>5102010042</t>
  </si>
  <si>
    <t>5102010043</t>
  </si>
  <si>
    <t>5102010044</t>
  </si>
  <si>
    <t>5102010045</t>
  </si>
  <si>
    <t>5102010047</t>
  </si>
  <si>
    <t>5102010048</t>
  </si>
  <si>
    <t>5102010049</t>
  </si>
  <si>
    <t>5102010051</t>
  </si>
  <si>
    <t>5102010052</t>
  </si>
  <si>
    <t>5102010053</t>
  </si>
  <si>
    <t>5102010054</t>
  </si>
  <si>
    <t>5102010055</t>
  </si>
  <si>
    <t>5102010056</t>
  </si>
  <si>
    <t>5102010057</t>
  </si>
  <si>
    <t>5102010058</t>
  </si>
  <si>
    <t>5102010059</t>
  </si>
  <si>
    <t>5102010060</t>
  </si>
  <si>
    <t>5102010061</t>
  </si>
  <si>
    <t>NOBE, Atsushi</t>
  </si>
  <si>
    <t>5102010062</t>
  </si>
  <si>
    <t>Research on Applied Integrable Systems</t>
  </si>
  <si>
    <t>KOBAYASHI, Manabu</t>
  </si>
  <si>
    <t>5102010063</t>
  </si>
  <si>
    <t>Research on Statistical Machine Learning</t>
  </si>
  <si>
    <t>5102030002</t>
  </si>
  <si>
    <t>5102030003</t>
  </si>
  <si>
    <t>5102030005</t>
  </si>
  <si>
    <t>5102030009</t>
  </si>
  <si>
    <t>5102030010</t>
  </si>
  <si>
    <t>5102030013</t>
  </si>
  <si>
    <t>SATOU, Tetsuya</t>
  </si>
  <si>
    <t>5102030020</t>
  </si>
  <si>
    <t>5102030021</t>
  </si>
  <si>
    <t>5102030023</t>
  </si>
  <si>
    <t>5102030024</t>
  </si>
  <si>
    <t>5102030025</t>
  </si>
  <si>
    <t>5102030026</t>
  </si>
  <si>
    <t>NAKAMURA, Takashi@HOSOI, Atsushi</t>
  </si>
  <si>
    <t>5102030027</t>
  </si>
  <si>
    <t>5102030028</t>
  </si>
  <si>
    <t>5102030029</t>
  </si>
  <si>
    <t>5102030030</t>
  </si>
  <si>
    <t>5102030031</t>
  </si>
  <si>
    <t>5102040001</t>
  </si>
  <si>
    <t>5102040004</t>
  </si>
  <si>
    <t>5102040006</t>
  </si>
  <si>
    <t>5102040009</t>
  </si>
  <si>
    <t>5302070006</t>
  </si>
  <si>
    <t>5102040017</t>
  </si>
  <si>
    <t>5102040019</t>
  </si>
  <si>
    <t>5102040022</t>
  </si>
  <si>
    <t>5102040023</t>
  </si>
  <si>
    <t>5102040024</t>
  </si>
  <si>
    <t>5102040025</t>
  </si>
  <si>
    <t>KAWAI, Takashi@KOREEDA, Hirokazu</t>
  </si>
  <si>
    <t>5102050001</t>
  </si>
  <si>
    <t>5102050005</t>
  </si>
  <si>
    <t>5102050007</t>
  </si>
  <si>
    <t>5102050017</t>
  </si>
  <si>
    <t>5102050018</t>
  </si>
  <si>
    <t>5102050019</t>
  </si>
  <si>
    <t>5102050020</t>
  </si>
  <si>
    <t>5102050022</t>
  </si>
  <si>
    <t>5102060001</t>
  </si>
  <si>
    <t>5102060008</t>
  </si>
  <si>
    <t>5102060009</t>
  </si>
  <si>
    <t>5102060010</t>
  </si>
  <si>
    <t>5102060011</t>
  </si>
  <si>
    <t>5102060012</t>
  </si>
  <si>
    <t>5102060013</t>
  </si>
  <si>
    <t>5102060016</t>
  </si>
  <si>
    <t>5102060017</t>
  </si>
  <si>
    <t>5102060019</t>
  </si>
  <si>
    <t>5102060020</t>
  </si>
  <si>
    <t>5102060021</t>
  </si>
  <si>
    <t>5102060022</t>
  </si>
  <si>
    <t>5102060025</t>
  </si>
  <si>
    <t>5102060026</t>
  </si>
  <si>
    <t>5102060027</t>
  </si>
  <si>
    <t>5102060028</t>
  </si>
  <si>
    <t>5102060029</t>
  </si>
  <si>
    <t>5102060030</t>
  </si>
  <si>
    <t>5102060031</t>
  </si>
  <si>
    <t>5102060032</t>
  </si>
  <si>
    <t>5102060033</t>
  </si>
  <si>
    <t>5102060034</t>
  </si>
  <si>
    <t>5102060035</t>
  </si>
  <si>
    <t>5102060036</t>
  </si>
  <si>
    <t>5102060037</t>
  </si>
  <si>
    <t>5102060038</t>
  </si>
  <si>
    <t>5102060039</t>
  </si>
  <si>
    <t>5102060040</t>
  </si>
  <si>
    <t>5102060041</t>
  </si>
  <si>
    <t>5102060042</t>
  </si>
  <si>
    <t>5102060043</t>
  </si>
  <si>
    <t>5102070004</t>
  </si>
  <si>
    <t>5102070005</t>
  </si>
  <si>
    <t>5102070006</t>
  </si>
  <si>
    <t>5102070007</t>
  </si>
  <si>
    <t>5102070008</t>
  </si>
  <si>
    <t>5102070009</t>
  </si>
  <si>
    <t>5102070010</t>
  </si>
  <si>
    <t>5102070011</t>
  </si>
  <si>
    <t>5102070012</t>
  </si>
  <si>
    <t>5102070013</t>
  </si>
  <si>
    <t>5102070014</t>
  </si>
  <si>
    <t>5102070015</t>
  </si>
  <si>
    <t>5102070016</t>
  </si>
  <si>
    <t>5102070017</t>
  </si>
  <si>
    <t>5102070018</t>
  </si>
  <si>
    <t>5202010001</t>
  </si>
  <si>
    <t>5202010002</t>
  </si>
  <si>
    <t>5202010003</t>
  </si>
  <si>
    <t>5202010004</t>
  </si>
  <si>
    <t>5202010005</t>
  </si>
  <si>
    <t>TANAKA, Tomoyuki</t>
  </si>
  <si>
    <t>5202010006</t>
  </si>
  <si>
    <t>5202010008</t>
  </si>
  <si>
    <t>5202010009</t>
  </si>
  <si>
    <t>5202010011</t>
  </si>
  <si>
    <t>5202010012</t>
  </si>
  <si>
    <t>5202010019</t>
  </si>
  <si>
    <t>5202010020</t>
  </si>
  <si>
    <t>5202010021</t>
  </si>
  <si>
    <t>5202010022</t>
  </si>
  <si>
    <t>5202010027</t>
  </si>
  <si>
    <t>5202010029</t>
  </si>
  <si>
    <t>TANAKA, Tomoyuki@YOSHIMURA, Yasutaka</t>
  </si>
  <si>
    <t>5202010030</t>
  </si>
  <si>
    <t>5202010031</t>
  </si>
  <si>
    <t>NAKAMIZO, Daiki</t>
  </si>
  <si>
    <t>5202010032</t>
  </si>
  <si>
    <t>Research on Seismic Engineering for Structures</t>
  </si>
  <si>
    <t>LAMSAL, Bikash</t>
  </si>
  <si>
    <t>5202010033</t>
  </si>
  <si>
    <t>Research on Spatio-Temporal Managemant</t>
  </si>
  <si>
    <t>5202020005</t>
  </si>
  <si>
    <t>5202020006</t>
  </si>
  <si>
    <t>5202020007</t>
  </si>
  <si>
    <t>5202020009</t>
  </si>
  <si>
    <t>5302060001</t>
  </si>
  <si>
    <t>5202020010</t>
  </si>
  <si>
    <t>5202020012</t>
  </si>
  <si>
    <t>5202020013</t>
  </si>
  <si>
    <t>5202020017</t>
  </si>
  <si>
    <t>IWATA, Hiroyasu@KATO, Yoichi</t>
  </si>
  <si>
    <t>5202020019</t>
  </si>
  <si>
    <t>5202020020</t>
  </si>
  <si>
    <t>5202020022</t>
  </si>
  <si>
    <t>5202020023</t>
  </si>
  <si>
    <t>IWATA, Hiroyasu@UESUGI, Shigeru@SUGANO, Shigeki@YOKOI, Kazuhito</t>
  </si>
  <si>
    <t>5202020024</t>
  </si>
  <si>
    <t>5202020027</t>
  </si>
  <si>
    <t>5202020028</t>
  </si>
  <si>
    <t>5202020030</t>
  </si>
  <si>
    <t>5202020032</t>
  </si>
  <si>
    <t>5202020033</t>
  </si>
  <si>
    <t>5202020034</t>
  </si>
  <si>
    <t>5202020037</t>
  </si>
  <si>
    <t>5202020038</t>
  </si>
  <si>
    <t>5202030001</t>
  </si>
  <si>
    <t>5202030004</t>
  </si>
  <si>
    <t>5202030005</t>
  </si>
  <si>
    <t>5202030011</t>
  </si>
  <si>
    <t>5202030013</t>
  </si>
  <si>
    <t>5202030014</t>
  </si>
  <si>
    <t>5202030015</t>
  </si>
  <si>
    <t>5202030017</t>
  </si>
  <si>
    <t>TAKEMOTO, Yasuhiko</t>
  </si>
  <si>
    <t>5202030019</t>
  </si>
  <si>
    <t>Research on Engineering Statistics and Mathematics</t>
  </si>
  <si>
    <t>5202040001</t>
  </si>
  <si>
    <t>5202040002</t>
  </si>
  <si>
    <t>5202040003</t>
  </si>
  <si>
    <t>SAKAKIBARA, Yutaka</t>
  </si>
  <si>
    <t>5202040006</t>
  </si>
  <si>
    <t>5202040007</t>
  </si>
  <si>
    <t>OKAMURA, Mitsu</t>
  </si>
  <si>
    <t>5202040008</t>
  </si>
  <si>
    <t>5202040009</t>
  </si>
  <si>
    <t>5202040010</t>
  </si>
  <si>
    <t>5202040011</t>
  </si>
  <si>
    <t>5202040012</t>
  </si>
  <si>
    <t>5202040013</t>
  </si>
  <si>
    <t>5202040014</t>
  </si>
  <si>
    <t>5202040015</t>
  </si>
  <si>
    <t>5202050002</t>
  </si>
  <si>
    <t>INUTSUKA, Manabu@SASAKI, Keiko@TABATA, Yoshihisa@TOKORO, Chiharu</t>
  </si>
  <si>
    <t>5202050003</t>
  </si>
  <si>
    <t>5202050004</t>
  </si>
  <si>
    <t>5202050006</t>
  </si>
  <si>
    <t>5202050008</t>
  </si>
  <si>
    <t>NOZAKI, Tatsuo</t>
  </si>
  <si>
    <t>5202050009</t>
  </si>
  <si>
    <t>Research on Geochemistry and Economic Geology</t>
  </si>
  <si>
    <t>5202050011</t>
  </si>
  <si>
    <t>OKUMURA, Taiga@SUZUKI, Yuki</t>
  </si>
  <si>
    <t>5202050014</t>
  </si>
  <si>
    <t>OHTA, Tohru@NAGAYA, Takayoshi</t>
  </si>
  <si>
    <t>5202050017</t>
  </si>
  <si>
    <t>TABATA, Yoshihisa@TOKORO, Chiharu</t>
  </si>
  <si>
    <t>5202050018</t>
  </si>
  <si>
    <t>5202050019</t>
  </si>
  <si>
    <t>OUCHI, Hisanao</t>
  </si>
  <si>
    <t>5202050020</t>
  </si>
  <si>
    <t>Research on Reservoir Engineering</t>
  </si>
  <si>
    <t>5202050022</t>
  </si>
  <si>
    <t>5202050023</t>
  </si>
  <si>
    <t>5202050024</t>
  </si>
  <si>
    <t>IIZUKA, Riko</t>
  </si>
  <si>
    <t>5202050025</t>
  </si>
  <si>
    <t>5202050027</t>
  </si>
  <si>
    <t>TAGUCHI, Tomoki</t>
  </si>
  <si>
    <t>5202050028</t>
  </si>
  <si>
    <t>5202050029</t>
  </si>
  <si>
    <t>FUKUSHIGE, Shinichi@YAMADA, Atsushi</t>
  </si>
  <si>
    <t>5202060002</t>
  </si>
  <si>
    <t>5202060005</t>
  </si>
  <si>
    <t>5202060008</t>
  </si>
  <si>
    <t>5202060009</t>
  </si>
  <si>
    <t>Research on Business Data Science</t>
  </si>
  <si>
    <t>5202060018</t>
  </si>
  <si>
    <t>5202060019</t>
  </si>
  <si>
    <t>5202060020</t>
  </si>
  <si>
    <t>NONAKA, Tomomi@HORII, Hideyuki</t>
  </si>
  <si>
    <t>5202060022</t>
  </si>
  <si>
    <t>5202060023</t>
  </si>
  <si>
    <t>5202060024</t>
  </si>
  <si>
    <t>5202060025</t>
  </si>
  <si>
    <t>OHMORI, Shunichi@FUNAKI, Kenichi</t>
  </si>
  <si>
    <t>5202060026</t>
  </si>
  <si>
    <t>Research on Social Innovation Business</t>
  </si>
  <si>
    <t>HIRAI, Hirohisa</t>
  </si>
  <si>
    <t>5202060027</t>
  </si>
  <si>
    <t>Research on Accounting Information</t>
  </si>
  <si>
    <t>5302010002</t>
  </si>
  <si>
    <t>5302010003</t>
  </si>
  <si>
    <t>5302010004</t>
  </si>
  <si>
    <t>5302010005</t>
  </si>
  <si>
    <t>5302010007</t>
  </si>
  <si>
    <t>5302010014</t>
  </si>
  <si>
    <t>5302010017</t>
  </si>
  <si>
    <t>5302010019</t>
  </si>
  <si>
    <t>5302010023</t>
  </si>
  <si>
    <t>5302010024</t>
  </si>
  <si>
    <t>5302010025</t>
  </si>
  <si>
    <t>5302010030</t>
  </si>
  <si>
    <t>5302010032</t>
  </si>
  <si>
    <t>5302010033</t>
  </si>
  <si>
    <t>5302010036</t>
  </si>
  <si>
    <t>5302010039</t>
  </si>
  <si>
    <t>AOKI, Takao@FUKUHARA, Takeshi</t>
  </si>
  <si>
    <t>5302010040</t>
  </si>
  <si>
    <t>5302010041</t>
  </si>
  <si>
    <t>5302010042</t>
  </si>
  <si>
    <t>5302010043</t>
  </si>
  <si>
    <t>5302010044</t>
  </si>
  <si>
    <t>5302010046</t>
  </si>
  <si>
    <t>5302010047</t>
  </si>
  <si>
    <t>5302010048</t>
  </si>
  <si>
    <t>5302010049</t>
  </si>
  <si>
    <t>5302010050</t>
  </si>
  <si>
    <t>5302010051</t>
  </si>
  <si>
    <t>5302010053</t>
  </si>
  <si>
    <t>FUKUHARA, Takeshi</t>
  </si>
  <si>
    <t>5302010054</t>
  </si>
  <si>
    <t>Research on Quantum Many-Body Control</t>
  </si>
  <si>
    <t>5302020003</t>
  </si>
  <si>
    <t>5302020004</t>
  </si>
  <si>
    <t>5302020005</t>
  </si>
  <si>
    <t>5302020006</t>
  </si>
  <si>
    <t>5302020009</t>
  </si>
  <si>
    <t>5302020011</t>
  </si>
  <si>
    <t>5302020012</t>
  </si>
  <si>
    <t>5302020014</t>
  </si>
  <si>
    <t>5302020015</t>
  </si>
  <si>
    <t>5302020018</t>
  </si>
  <si>
    <t>5302020020</t>
  </si>
  <si>
    <t>5302020021</t>
  </si>
  <si>
    <t>Research on Inorganic Materials Chemistry</t>
  </si>
  <si>
    <t>5302020022</t>
  </si>
  <si>
    <t>5302030001</t>
  </si>
  <si>
    <t>5302030002</t>
  </si>
  <si>
    <t>5302030004</t>
  </si>
  <si>
    <t>5302030005</t>
  </si>
  <si>
    <t>5302030006</t>
  </si>
  <si>
    <t>5302030007</t>
  </si>
  <si>
    <t>5302030008</t>
  </si>
  <si>
    <t>5302030009</t>
  </si>
  <si>
    <t>5302030010</t>
  </si>
  <si>
    <t>5302030012</t>
  </si>
  <si>
    <t>5302030013</t>
  </si>
  <si>
    <t>5302030014</t>
  </si>
  <si>
    <t>5302030015</t>
  </si>
  <si>
    <t>5302030016</t>
  </si>
  <si>
    <t>5302030017</t>
  </si>
  <si>
    <t>5302030018</t>
  </si>
  <si>
    <t>KIGA, Kotaro@TSUNEDA, Satoshi@NODA, Naohiro</t>
  </si>
  <si>
    <t>5302040001</t>
  </si>
  <si>
    <t>TAKEOKA, Shinji</t>
  </si>
  <si>
    <t>5302040002</t>
  </si>
  <si>
    <t>5302040003</t>
  </si>
  <si>
    <t>5302040004</t>
  </si>
  <si>
    <t>5302040005</t>
  </si>
  <si>
    <t>5302040006</t>
  </si>
  <si>
    <t>5302040007</t>
  </si>
  <si>
    <t>5302040008</t>
  </si>
  <si>
    <t>5302040009</t>
  </si>
  <si>
    <t>5302040011</t>
  </si>
  <si>
    <t>5302050007</t>
  </si>
  <si>
    <t>5302050009</t>
  </si>
  <si>
    <t>5302050011</t>
  </si>
  <si>
    <t>5302050015</t>
  </si>
  <si>
    <t>5302050016</t>
  </si>
  <si>
    <t>5302050017</t>
  </si>
  <si>
    <t>5302050018</t>
  </si>
  <si>
    <t>5302050019</t>
  </si>
  <si>
    <t>5302050020</t>
  </si>
  <si>
    <t>5302050022</t>
  </si>
  <si>
    <t>5302050024</t>
  </si>
  <si>
    <t>5302050026</t>
  </si>
  <si>
    <t>5302050028</t>
  </si>
  <si>
    <t>5302050029</t>
  </si>
  <si>
    <t>5302050030</t>
  </si>
  <si>
    <t>Research on　Electromobility system</t>
  </si>
  <si>
    <t>5302050031</t>
  </si>
  <si>
    <t>5302050032</t>
  </si>
  <si>
    <t>SAKAI, Atsushi@SEIKE, Masahiro@HAMADA, Michiaki</t>
  </si>
  <si>
    <t>5302050033</t>
  </si>
  <si>
    <t>5302050034</t>
  </si>
  <si>
    <t>AMASAWA, Eri@OKUBO, Masashi</t>
  </si>
  <si>
    <t>5302050035</t>
  </si>
  <si>
    <t>Research on Systems for Sustainable Society</t>
  </si>
  <si>
    <t>MIZUUCHI, Ryo</t>
  </si>
  <si>
    <t>5302050036</t>
  </si>
  <si>
    <t>Research on Molecular Origins of Life</t>
  </si>
  <si>
    <t>KIKUSATO, Hiroshi@WAKAO, Shinji</t>
  </si>
  <si>
    <t>5302050037</t>
  </si>
  <si>
    <t>Research on Energy Networks</t>
  </si>
  <si>
    <t>HINO, Hideitsu@MURATA, Noboru</t>
  </si>
  <si>
    <t>5302050038</t>
  </si>
  <si>
    <t>5302060002</t>
  </si>
  <si>
    <t>5302060004</t>
  </si>
  <si>
    <t>5302060010</t>
  </si>
  <si>
    <t>5302060015</t>
  </si>
  <si>
    <t>5302060016</t>
  </si>
  <si>
    <t>5302060020</t>
  </si>
  <si>
    <t>5302060023</t>
  </si>
  <si>
    <t>5302060025</t>
  </si>
  <si>
    <t>5302060026</t>
  </si>
  <si>
    <t>5302060027</t>
  </si>
  <si>
    <t>5302060028</t>
  </si>
  <si>
    <t>5302060030</t>
  </si>
  <si>
    <t>5302060032</t>
  </si>
  <si>
    <t>5302060033</t>
  </si>
  <si>
    <t>IWASAKI, Kiyotaka@HATTORI, Kaoru</t>
  </si>
  <si>
    <t>5302060034</t>
  </si>
  <si>
    <t>5302070005</t>
  </si>
  <si>
    <t>5302070007</t>
  </si>
  <si>
    <t>5302070008</t>
  </si>
  <si>
    <t>5302070009</t>
  </si>
  <si>
    <t>5302070015</t>
  </si>
  <si>
    <t>5302070016</t>
  </si>
  <si>
    <t>5302070019</t>
  </si>
  <si>
    <t>5302070025</t>
  </si>
  <si>
    <t>SUGAHARA, Yoshiyuki@SUZUKI, Tohru</t>
  </si>
  <si>
    <t>5302070026</t>
  </si>
  <si>
    <t>TANII, Takashi@NAKANISHI, Jun</t>
  </si>
  <si>
    <t>5302070028</t>
  </si>
  <si>
    <t>SHIMAMURA, Kiyoshi@MOMMA, Toshiyuki</t>
  </si>
  <si>
    <t>5302070031</t>
  </si>
  <si>
    <t>5302070032</t>
  </si>
  <si>
    <t>5302070034</t>
  </si>
  <si>
    <t>5302070035</t>
  </si>
  <si>
    <t>5302070036</t>
  </si>
  <si>
    <t>SAWADA, Hideyuki@TSUCHIYA, Takashi</t>
  </si>
  <si>
    <t>5302070037</t>
  </si>
  <si>
    <t>Research on Neuromorphic Devices</t>
  </si>
  <si>
    <t>5302080001</t>
  </si>
  <si>
    <t>5302080002</t>
  </si>
  <si>
    <t>5302080003</t>
  </si>
  <si>
    <t>TAKEOKA, Shinji@TAMURA, Manabu@DEGUCHI, Atsuko@YAMATO, Masayuki</t>
  </si>
  <si>
    <t>5302080004</t>
  </si>
  <si>
    <t>5302080006</t>
  </si>
  <si>
    <t>5302080007</t>
  </si>
  <si>
    <t>5302100002</t>
  </si>
  <si>
    <t>IWAMOTO, Nobuyuki@KAWANISHI, Tomohiro@FUKAHORI, Tokio@YAMAJI, Akifumi</t>
  </si>
  <si>
    <t>5302100003</t>
  </si>
  <si>
    <t>5302100005</t>
  </si>
  <si>
    <t>SATO, Isamu@MATSUURA, Haruaki</t>
  </si>
  <si>
    <t>5302100006</t>
  </si>
  <si>
    <t>SUZUKI, Tohru@MUTA, Hitoshi</t>
  </si>
  <si>
    <t>5302100009</t>
  </si>
  <si>
    <t>TANAKA, Nobuyuki@FURUYA, Masahiro</t>
  </si>
  <si>
    <t>5302100010</t>
  </si>
  <si>
    <t>OHTORI, Yasuki@NAKAMURA, Izumi</t>
  </si>
  <si>
    <t>5302100012</t>
  </si>
  <si>
    <t>Research on Seismic Engineering for Nuclear Facilities Lab., II</t>
  </si>
  <si>
    <t>5304110001</t>
  </si>
  <si>
    <t>Research on Physics and Applied Physics A　KATSUFUJI, Takuro</t>
  </si>
  <si>
    <t>Research on Physics and Applied Physics A　TAKEUCHI, Atsushi</t>
  </si>
  <si>
    <t>Research on Physics and Applied Physics A　TAKANO, Masatoshi</t>
  </si>
  <si>
    <t>Research on Physics and Applied Physics A　NAKAZATO, Hiromichi</t>
  </si>
  <si>
    <t>Research on Physics and Applied Physics A　YUASA, Kazuya</t>
  </si>
  <si>
    <t>Research on Physics and Applied Physics A　YAMADA, Shoichi</t>
  </si>
  <si>
    <t>Research on Physics and Applied Physics A　YAMAZAKI, Yoshihiro</t>
  </si>
  <si>
    <t>Research on Physics and Applied Physics A　MORISHIMA, Shigeo</t>
  </si>
  <si>
    <t>Research on Physics and Applied Physics A　TAKANO, Mitsunori</t>
  </si>
  <si>
    <t>Research on Physics and Applied Physics A　OZAWA, Tohru</t>
  </si>
  <si>
    <t>Research on Physics and Applied Physics A　KATAOKA, Jun</t>
  </si>
  <si>
    <t>Research on Physics and Applied Physics A　ABE, Hiroyuki</t>
  </si>
  <si>
    <t>Research on Physics and Applied Physics A　NIIKURA, Hiromichi</t>
  </si>
  <si>
    <t>Research on Physics and Applied Physics A　AOKI, Takao</t>
  </si>
  <si>
    <t>Research on Physics and Applied Physics A　HARAYAMA, Takahisa</t>
  </si>
  <si>
    <t>Research on Physics and Applied Physics A　KOIKE, Shigeaki</t>
  </si>
  <si>
    <t>Research on Physics and Applied Physics A　INOUE, Akio</t>
  </si>
  <si>
    <t>KATSUFUJI, Takuro@FUKUHARA, Takeshi</t>
  </si>
  <si>
    <t>Research on Physics and Applied Physics A　FUKUHARA, Takeshi</t>
  </si>
  <si>
    <t>5304110002</t>
  </si>
  <si>
    <t>Research on Physics and Applied Physics B　TAKEUCHI, Atsushi</t>
  </si>
  <si>
    <t>Research on Physics and Applied Physics B　TAKANO, Masatoshi</t>
  </si>
  <si>
    <t>Research on Physics and Applied Physics B　NAKAZATO, Hiromichi</t>
  </si>
  <si>
    <t>Research on Physics and Applied Physics B　YUASA, Kazuya</t>
  </si>
  <si>
    <t>Research on Physics and Applied Physics B　YAMADA, Shoichi</t>
  </si>
  <si>
    <t>Research on Physics and Applied Physics B　YAMAZAKI, Yoshihiro</t>
  </si>
  <si>
    <t>Research on Physics and Applied Physics B　MORISHIMA, Shigeo</t>
  </si>
  <si>
    <t>Research on Physics and Applied Physics B　TAKANO, Mitsunori</t>
  </si>
  <si>
    <t>Research on Physics and Applied Physics B　OZAWA, Tohru</t>
  </si>
  <si>
    <t>Research on Physics and Applied Physics B　KATAOKA, Jun</t>
  </si>
  <si>
    <t>Research on Physics and Applied Physics B　ABE, Hiroyuki</t>
  </si>
  <si>
    <t>Research on Physics and Applied Physics B　NIIKURA, Hiromichi</t>
  </si>
  <si>
    <t>Research on Physics and Applied Physics B　AOKI, Takao</t>
  </si>
  <si>
    <t>Research on Physics and Applied Physics B　HARAYAMA, Takahisa</t>
  </si>
  <si>
    <t>Research on Physics and Applied Physics B　KOIKE, Shigeaki</t>
  </si>
  <si>
    <t>Research on Physics and Applied Physics B　INOUE, Akio</t>
  </si>
  <si>
    <t>TABE, Yuka@FUKUHARA, Takeshi</t>
  </si>
  <si>
    <t>Research on Physics and Applied Physics B　FUKUHARA, Takeshi</t>
  </si>
  <si>
    <t>5304110003</t>
  </si>
  <si>
    <t>Research on Chemistry and Biochemistry　KANOMATA, Nobuhiro</t>
  </si>
  <si>
    <t>Research on Chemistry and Biochemistry　NAKADA, Masahisa</t>
  </si>
  <si>
    <t>Research on Chemistry and Biochemistry　NAKAI, Hiromi</t>
  </si>
  <si>
    <t>Research on Chemistry and Biochemistry　SHIBATA, Takanori</t>
  </si>
  <si>
    <t>Research on Chemistry and Biochemistry　YAMAGUCHI, Tadashi</t>
  </si>
  <si>
    <t>Research on Chemistry and Biochemistry　NAKAO, Youichi</t>
  </si>
  <si>
    <t>Research on Chemistry and Biochemistry　KOIDE, Takaki</t>
  </si>
  <si>
    <t>Research on Chemistry and Biochemistry　TERADA, Yasuhiko</t>
  </si>
  <si>
    <t>Research on Chemistry and Biochemistry　IMURA, Kohei</t>
  </si>
  <si>
    <t>Research on Chemistry and Biochemistry　ISHII, Ayumi</t>
  </si>
  <si>
    <t>5304110004</t>
  </si>
  <si>
    <t>Research on Applied Chemistry A　OYAIZU, Ｋenichi</t>
  </si>
  <si>
    <t>Research on Applied Chemistry A　MATSUKATA, Masahiko</t>
  </si>
  <si>
    <t>Research on Applied Chemistry A　KIRIMURA, Kotaro</t>
  </si>
  <si>
    <t>Research on Applied Chemistry A　SUGAHARA, Yoshiyuki</t>
  </si>
  <si>
    <t>Research on Applied Chemistry A　HOMMA, Takayuki</t>
  </si>
  <si>
    <t>Research on Applied Chemistry A　HOSOKAWA, Seijiro</t>
  </si>
  <si>
    <t>Research on Applied Chemistry A　SHIMOJIMA, Atsushi</t>
  </si>
  <si>
    <t>Research on Applied Chemistry A　NODA, Suguru</t>
  </si>
  <si>
    <t>Research on Applied Chemistry A　EGUCHI, Miharu</t>
  </si>
  <si>
    <t>OYAIZU, Kenichi@FUKUNAGA, Akihiko</t>
  </si>
  <si>
    <t>Research on Applied Chemistry A　FUKUNAGA, Akihiko</t>
  </si>
  <si>
    <t>5304110005</t>
  </si>
  <si>
    <t>Research on Applied Chemistry B　SEKINE, Yasushi</t>
  </si>
  <si>
    <t>Research on Applied Chemistry B　MATSUKATA, Masahiko</t>
  </si>
  <si>
    <t>Research on Applied Chemistry B　KIRIMURA, Kotaro</t>
  </si>
  <si>
    <t>Research on Applied Chemistry B　SUGAHARA, Yoshiyuki</t>
  </si>
  <si>
    <t>Research on Applied Chemistry B　HOMMA, Takayuki</t>
  </si>
  <si>
    <t>Research on Applied Chemistry B　HOSOKAWA, Seijiro</t>
  </si>
  <si>
    <t>Research on Applied Chemistry B　SHIMOJIMA, Atsushi</t>
  </si>
  <si>
    <t>Research on Applied Chemistry B　NODA, Suguru</t>
  </si>
  <si>
    <t>Research on Applied Chemistry B　MOMMA, Toshiyuki</t>
  </si>
  <si>
    <t>Research on Applied Chemistry B　EGUCHI, Miharu</t>
  </si>
  <si>
    <t>5304110007</t>
  </si>
  <si>
    <t>Research on Life Science and Medical Bioscience　ASAHI, Toru</t>
  </si>
  <si>
    <t>Research on Life Science and Medical Bioscience　TSUNEDA, Satoshi</t>
  </si>
  <si>
    <t>Research on Life Science and Medical Bioscience　TAKEDA, Naoya</t>
  </si>
  <si>
    <t>Research on Life Science and Medical Bioscience　SEMBA, Kentaro</t>
  </si>
  <si>
    <t>Research on Life Science and Medical Bioscience　GODA, Nobuhito</t>
  </si>
  <si>
    <t>Research on Life Science and Medical Bioscience　OHSHIMA, Toshio</t>
  </si>
  <si>
    <t>Research on Life Science and Medical Bioscience　INOUE, Takafumi</t>
  </si>
  <si>
    <t>Research on Life Science and Medical Bioscience　SATO, Masamitsu</t>
  </si>
  <si>
    <t>Research on Life Science and Medical Bioscience　TAKEOKA, Shinji</t>
  </si>
  <si>
    <t>Research on Life Science and Medical Bioscience　TAKEYAMA, Haruko</t>
  </si>
  <si>
    <t>Research on Life Science and Medical Bioscience　TAKANISHI, Atsuo</t>
  </si>
  <si>
    <t>5304110008</t>
  </si>
  <si>
    <t>Research on Electrical Engineering and Bioscience A　HAYASHI, Yasuhiro</t>
  </si>
  <si>
    <t>Research on Electrical Engineering and Bioscience A　SOTA, Takayuki</t>
  </si>
  <si>
    <t>Research on Electrical Engineering and Bioscience A　WAKAO, Shinji</t>
  </si>
  <si>
    <t>Research on Electrical Engineering and Bioscience A　KOBAYASHI, Masakazu</t>
  </si>
  <si>
    <t>Research on Electrical Engineering and Bioscience A　WATANABE, Ryo</t>
  </si>
  <si>
    <t>Research on Electrical Engineering and Bioscience A　TAKAMATSU, Atsuko</t>
  </si>
  <si>
    <t>Research on Electrical Engineering and Bioscience A　IWASAKI, Hideo</t>
  </si>
  <si>
    <t>Research on Electrical Engineering and Bioscience A　INOUE, Masato</t>
  </si>
  <si>
    <t>Research on Electrical Engineering and Bioscience A　OKANO, Toshiyuki</t>
  </si>
  <si>
    <t>Research on Electrical Engineering and Bioscience A　MAKIMOTO, Toshiki</t>
  </si>
  <si>
    <t>Research on Electrical Engineering and Bioscience A　HAMADA, Michiaki</t>
  </si>
  <si>
    <t>Research on Electrical Engineering and Bioscience A　BANNAI, Hiroko</t>
  </si>
  <si>
    <t>HAYASHI, Yasuhiro@MURATA, Noboru@WASA, Yasuaki</t>
  </si>
  <si>
    <t>Research on Electrical Engineering and Bioscience A WASA, Yasuaki</t>
  </si>
  <si>
    <t>5304110009</t>
  </si>
  <si>
    <t>Research on Electrical Engineering and Bioscience B　MURATA, Noboru</t>
  </si>
  <si>
    <t>Research on Electrical Engineering and Bioscience B　SOTA, Takayuki</t>
  </si>
  <si>
    <t>Research on Electrical Engineering and Bioscience B　WAKAO, Shinji</t>
  </si>
  <si>
    <t>Research on Electrical Engineering and Bioscience B　KOBAYASHI, Masakazu</t>
  </si>
  <si>
    <t>Research on Electrical Engineering and Bioscience B　WATANABE, Ryo</t>
  </si>
  <si>
    <t>Research on Electrical Engineering and Bioscience B　TAKAMATSU, Atsuko</t>
  </si>
  <si>
    <t>Research on Electrical Engineering and Bioscience B　IWASAKI, Hideo</t>
  </si>
  <si>
    <t>Research on Electrical Engineering and Bioscience B　INOUE, Masato</t>
  </si>
  <si>
    <t>Research on Electrical Engineering and Bioscience B　OKANO, Toshiyuki</t>
  </si>
  <si>
    <t>Research on Electrical Engineering and Bioscience B　MAKIMOTO, Toshiki</t>
  </si>
  <si>
    <t>Research on Electrical Engineering and Bioscience B　HAMADA, Michiaki</t>
  </si>
  <si>
    <t>Research on Electrical Engineering and Bioscience B　BANNAI, Hiroko</t>
  </si>
  <si>
    <t>Research on Electrical Engineering and Bioscience B WASA, Yasuaki</t>
  </si>
  <si>
    <r>
      <t xml:space="preserve">Date of graduation, completion or withdrawal
(yyyy/mm/dd)
</t>
    </r>
    <r>
      <rPr>
        <sz val="8"/>
        <color rgb="FFFF0000"/>
        <rFont val="Meiryo UI"/>
        <family val="3"/>
        <charset val="128"/>
      </rPr>
      <t>*Leave blank when currently being enrolled.</t>
    </r>
    <phoneticPr fontId="5"/>
  </si>
  <si>
    <t>OIKONOMIDES, Catherine@MURAKAMI, Jun</t>
  </si>
  <si>
    <t>Research on Stochastic Partial Differential Equations</t>
  </si>
  <si>
    <t>MITAKE, Hiroyoshi</t>
  </si>
  <si>
    <t>NINTEIYOUKYOIN@MURAMATSU, Jun</t>
  </si>
  <si>
    <t>IWASE, Eiji@YASUGA, Hiroki</t>
  </si>
  <si>
    <t>FUJISAWA, Nobumichi</t>
  </si>
  <si>
    <t>SHI, Youhua</t>
  </si>
  <si>
    <t>DEURA, Momoko</t>
  </si>
  <si>
    <t>TANII, Takashi@MIYAKE, Takeo</t>
  </si>
  <si>
    <t>5102040026</t>
  </si>
  <si>
    <t>Research on Bioiontronics</t>
  </si>
  <si>
    <t>SHIMURA, Takayoshi@WATANABE, Takanobu</t>
  </si>
  <si>
    <t>5102040027</t>
  </si>
  <si>
    <t>Research on Semiconductor Device Materials Engineering</t>
  </si>
  <si>
    <t>KAWAMURA, Kazushi@SHI, Youhua</t>
  </si>
  <si>
    <t>5102040028</t>
  </si>
  <si>
    <t>Research on Intelligent System Design</t>
  </si>
  <si>
    <t>LIU, Jiang</t>
  </si>
  <si>
    <t>Research on Intelligent Sensing Systems</t>
  </si>
  <si>
    <t>HIROMOTO, Sachiko@YAMAMOTO, Tomoyuki</t>
  </si>
  <si>
    <t>5102070019</t>
  </si>
  <si>
    <t>Research on Additively Manufactured Porous Materials</t>
  </si>
  <si>
    <t>TANABE, Shinichi@HOKIBARA, Tomoyo</t>
  </si>
  <si>
    <t>ISHIDA, Kosei</t>
  </si>
  <si>
    <t>TAKIZAWA, Kenji@NINTEIYOUKYOIN@YAMAMOTO, Makoto</t>
  </si>
  <si>
    <t>ISHII, Hiroyuki@GOMI, Hiroaki@TAKANISHI, Atsuo</t>
  </si>
  <si>
    <t>5202020039</t>
  </si>
  <si>
    <t>Research on Brain and Embodied Robotics</t>
  </si>
  <si>
    <t>TAKIZAWA, Kenji@NINTEIYOUKYOIN</t>
  </si>
  <si>
    <t>5202020040</t>
  </si>
  <si>
    <t>Research on Solid Mechanics of Computational Analysis</t>
  </si>
  <si>
    <t>GOTO, Masayuki@SAITO, Shinobu</t>
  </si>
  <si>
    <t>5202030020</t>
  </si>
  <si>
    <t>NINTEIYOUKYOIN</t>
  </si>
  <si>
    <t>KAWABATA, Junichi@KOMINE, Hideo</t>
  </si>
  <si>
    <t>Research on Resource Materials Science</t>
  </si>
  <si>
    <t>Research on Mineralogy</t>
  </si>
  <si>
    <t>GOTO, Masayuki@HIRAI, Hirohisa</t>
  </si>
  <si>
    <t>OHMORI, Shunichi@MAKI, Kanetaka</t>
  </si>
  <si>
    <t>5202060028</t>
  </si>
  <si>
    <t>Research on Innovation and Entrepreneurship</t>
  </si>
  <si>
    <t>Research on High-Energy Astrophysics and Medical Applications</t>
  </si>
  <si>
    <t>Research on Emergent Materials Physics</t>
  </si>
  <si>
    <t>TAKAYAMA, Akari@HASEGAWA, Shuji</t>
  </si>
  <si>
    <t>KATAOKA, Jun@HIROSE, Shigeki</t>
  </si>
  <si>
    <t>5302010055</t>
  </si>
  <si>
    <t>Research on Experimental Particle Physics</t>
  </si>
  <si>
    <t>NAKAI, Hiromi</t>
  </si>
  <si>
    <t>ISHII, Ayumi@YAMAGUCHI, Tadashi</t>
  </si>
  <si>
    <t>KOIDE, Takaki@FUTAKI, Shiroh</t>
  </si>
  <si>
    <t>5302020023</t>
  </si>
  <si>
    <t>Research on Design Chemistry of Biological Responses</t>
  </si>
  <si>
    <t>UMENO, Daisuke</t>
  </si>
  <si>
    <t>NODA, Suguru</t>
  </si>
  <si>
    <t>MORI, Takahiro</t>
  </si>
  <si>
    <t>5302030019</t>
  </si>
  <si>
    <t>OHSHIMA, Toshio@SHIMOGORI, Satomi@NAGAI, Jun@MCHUGH, Thomas John</t>
  </si>
  <si>
    <t>GODA, Nobuhito@SAKAI, Mashito@TAKUBO, Keiyo</t>
  </si>
  <si>
    <t>ASAHI, Toru@NOZAKI, Chihiro</t>
  </si>
  <si>
    <t>5302040012</t>
  </si>
  <si>
    <t>Research on Neuroimmunopharmacology</t>
  </si>
  <si>
    <t>INOUE, Takafumi@NISHIDA-AOKI, Nao</t>
  </si>
  <si>
    <t>5302040013</t>
  </si>
  <si>
    <t>Research on Tumor Microenvironment</t>
  </si>
  <si>
    <t>NISHINAGA, Jiro@MAKIMOTO, Toshiki</t>
  </si>
  <si>
    <t>5302050039</t>
  </si>
  <si>
    <t>Research on Compound Semiconductor</t>
  </si>
  <si>
    <t>ITO, Etsuro</t>
  </si>
  <si>
    <t>IWATA, Hiroyasu</t>
  </si>
  <si>
    <t>KUBO, Takeo</t>
  </si>
  <si>
    <t>5302060035</t>
  </si>
  <si>
    <t>Research on Animal Physiological Chemistry</t>
  </si>
  <si>
    <t>IWASAKI, Kiyotaka@KITAHARA, Shuji@TAMURA, Manabu@HATTORI, Kaoru</t>
  </si>
  <si>
    <t>IWASAKI, Kiyotaka@KITAHARA, Shuji@TAMURA, Manabu@MASAMUNE, Ken</t>
  </si>
  <si>
    <t>ITO, Etsuro@KUBO, Takeo@TAKEOKA, Shinji@TAMURA, Manabu@DEGUCHI, Atsuko</t>
  </si>
  <si>
    <t xml:space="preserve">Energy and Sustainable System for Environment </t>
    <phoneticPr fontId="5"/>
  </si>
  <si>
    <t xml:space="preserve">Assessment of Environmental System </t>
    <phoneticPr fontId="5"/>
  </si>
  <si>
    <t xml:space="preserve">Environment and Electric Energy </t>
    <phoneticPr fontId="5"/>
  </si>
  <si>
    <t xml:space="preserve">Environmental Symbiosis &amp; Local Society System </t>
    <phoneticPr fontId="5"/>
  </si>
  <si>
    <t xml:space="preserve">Environment and Power System </t>
    <phoneticPr fontId="5"/>
  </si>
  <si>
    <t xml:space="preserve">Environmental and Exergy Engineering Research </t>
    <phoneticPr fontId="5"/>
  </si>
  <si>
    <t xml:space="preserve">Environment and Energy Governance Research </t>
    <phoneticPr fontId="5"/>
  </si>
  <si>
    <t xml:space="preserve">Environmental and Physicochemical Processing </t>
    <phoneticPr fontId="5"/>
  </si>
  <si>
    <t xml:space="preserve">Environmental and Energy Systems Engineering Research </t>
    <phoneticPr fontId="5"/>
  </si>
  <si>
    <t>Graduate School of Environment and Energy Engineering</t>
  </si>
  <si>
    <t>Doctor of Philosophy in International Studies</t>
  </si>
  <si>
    <t>Check対象</t>
  </si>
  <si>
    <t>環境・・エネルギー専攻</t>
  </si>
  <si>
    <t>Department of Environment and Energy Engineering</t>
  </si>
  <si>
    <t>as of July 14 ,2026</t>
  </si>
  <si>
    <t>基幹理工学研究科</t>
    <rPh sb="0" eb="2">
      <t>キカン</t>
    </rPh>
    <rPh sb="2" eb="5">
      <t>リコウガク</t>
    </rPh>
    <rPh sb="5" eb="8">
      <t>ケンキュウカ</t>
    </rPh>
    <phoneticPr fontId="6"/>
  </si>
  <si>
    <t>創造理工学研究科</t>
    <rPh sb="0" eb="2">
      <t>ソウゾウ</t>
    </rPh>
    <rPh sb="2" eb="5">
      <t>リコウガク</t>
    </rPh>
    <rPh sb="5" eb="8">
      <t>ケンキュウカ</t>
    </rPh>
    <phoneticPr fontId="6"/>
  </si>
  <si>
    <t>先進理工学研究科</t>
    <rPh sb="0" eb="2">
      <t>センシン</t>
    </rPh>
    <rPh sb="2" eb="5">
      <t>リコウガク</t>
    </rPh>
    <rPh sb="5" eb="8">
      <t>ケンキュウカ</t>
    </rPh>
    <phoneticPr fontId="6"/>
  </si>
  <si>
    <t>環境・エネルギー研究科</t>
  </si>
  <si>
    <t>その他</t>
    <rPh sb="2" eb="3">
      <t>タ</t>
    </rPh>
    <phoneticPr fontId="6"/>
  </si>
  <si>
    <t>博士（工学）</t>
    <phoneticPr fontId="6"/>
  </si>
  <si>
    <t>博士（理学）</t>
    <phoneticPr fontId="6"/>
  </si>
  <si>
    <t>博士（学術）</t>
  </si>
  <si>
    <t>Research on Applied Discrete Mathematics</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</si>
</sst>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d;@"/>
    <numFmt numFmtId="177" formatCode="#"/>
    <numFmt numFmtId="178" formatCode="[$-409]mmmm\,\ yyyy;@"/>
    <numFmt numFmtId="179" formatCode="mmmm\,\ yyyy"/>
  </numFmts>
  <fonts count="98">
    <font>
      <sz val="11"/>
      <color theme="1"/>
      <name val="ＭＳ Ｐゴシック"/>
      <family val="2"/>
      <charset val="128"/>
      <scheme val="minor"/>
    </font>
    <font>
      <sz val="10"/>
      <color theme="1"/>
      <name val="Meiryo UI"/>
      <family val="2"/>
      <charset val="128"/>
    </font>
    <font>
      <sz val="11"/>
      <name val="ＭＳ Ｐゴシック"/>
      <family val="3"/>
      <charset val="128"/>
    </font>
    <font>
      <sz val="11"/>
      <color indexed="8"/>
      <name val="ＭＳ Ｐゴシック"/>
      <family val="3"/>
      <charset val="128"/>
    </font>
    <font>
      <sz val="9"/>
      <color indexed="8"/>
      <name val="ＭＳ Ｐゴシック"/>
      <family val="3"/>
      <charset val="128"/>
    </font>
    <font>
      <sz val="6"/>
      <name val="ＭＳ Ｐゴシック"/>
      <family val="2"/>
      <charset val="128"/>
      <scheme val="minor"/>
    </font>
    <font>
      <sz val="9"/>
      <color theme="1"/>
      <name val="ＭＳ Ｐゴシック"/>
      <family val="2"/>
      <charset val="128"/>
      <scheme val="minor"/>
    </font>
    <font>
      <u/>
      <sz val="11"/>
      <color theme="10"/>
      <name val="ＭＳ Ｐゴシック"/>
      <family val="2"/>
      <charset val="128"/>
      <scheme val="minor"/>
    </font>
    <font>
      <sz val="11"/>
      <color indexed="8"/>
      <name val="ＭＳ Ｐゴシック"/>
      <family val="3"/>
      <charset val="128"/>
    </font>
    <font>
      <sz val="9"/>
      <color theme="1"/>
      <name val="ＭＳ Ｐゴシック"/>
      <family val="3"/>
      <charset val="128"/>
      <scheme val="minor"/>
    </font>
    <font>
      <sz val="9"/>
      <name val="ＭＳ Ｐゴシック"/>
      <family val="3"/>
      <charset val="128"/>
    </font>
    <font>
      <sz val="9"/>
      <name val="ＭＳ Ｐゴシック"/>
      <family val="3"/>
      <charset val="128"/>
      <scheme val="minor"/>
    </font>
    <font>
      <sz val="9"/>
      <name val="ＭＳ Ｐゴシック"/>
      <family val="2"/>
      <charset val="128"/>
      <scheme val="minor"/>
    </font>
    <font>
      <u/>
      <sz val="11"/>
      <color theme="11"/>
      <name val="ＭＳ Ｐゴシック"/>
      <family val="2"/>
      <charset val="128"/>
      <scheme val="minor"/>
    </font>
    <font>
      <sz val="10"/>
      <color theme="1"/>
      <name val="Meiryo UI"/>
      <family val="2"/>
      <charset val="128"/>
    </font>
    <font>
      <sz val="18"/>
      <color theme="3"/>
      <name val="ＭＳ Ｐゴシック"/>
      <family val="2"/>
      <charset val="128"/>
      <scheme val="major"/>
    </font>
    <font>
      <b/>
      <sz val="15"/>
      <color theme="3"/>
      <name val="Meiryo UI"/>
      <family val="2"/>
      <charset val="128"/>
    </font>
    <font>
      <b/>
      <sz val="13"/>
      <color theme="3"/>
      <name val="Meiryo UI"/>
      <family val="2"/>
      <charset val="128"/>
    </font>
    <font>
      <b/>
      <sz val="11"/>
      <color theme="3"/>
      <name val="Meiryo UI"/>
      <family val="2"/>
      <charset val="128"/>
    </font>
    <font>
      <sz val="10"/>
      <color rgb="FF006100"/>
      <name val="Meiryo UI"/>
      <family val="2"/>
      <charset val="128"/>
    </font>
    <font>
      <sz val="10"/>
      <color rgb="FF9C0006"/>
      <name val="Meiryo UI"/>
      <family val="2"/>
      <charset val="128"/>
    </font>
    <font>
      <sz val="10"/>
      <color rgb="FF9C5700"/>
      <name val="Meiryo UI"/>
      <family val="2"/>
      <charset val="128"/>
    </font>
    <font>
      <sz val="10"/>
      <color rgb="FF3F3F76"/>
      <name val="Meiryo UI"/>
      <family val="2"/>
      <charset val="128"/>
    </font>
    <font>
      <b/>
      <sz val="10"/>
      <color rgb="FF3F3F3F"/>
      <name val="Meiryo UI"/>
      <family val="2"/>
      <charset val="128"/>
    </font>
    <font>
      <b/>
      <sz val="10"/>
      <color rgb="FFFA7D00"/>
      <name val="Meiryo UI"/>
      <family val="2"/>
      <charset val="128"/>
    </font>
    <font>
      <sz val="10"/>
      <color rgb="FFFA7D00"/>
      <name val="Meiryo UI"/>
      <family val="2"/>
      <charset val="128"/>
    </font>
    <font>
      <b/>
      <sz val="10"/>
      <color theme="0"/>
      <name val="Meiryo UI"/>
      <family val="2"/>
      <charset val="128"/>
    </font>
    <font>
      <sz val="10"/>
      <color rgb="FFFF0000"/>
      <name val="Meiryo UI"/>
      <family val="2"/>
      <charset val="128"/>
    </font>
    <font>
      <i/>
      <sz val="10"/>
      <color rgb="FF7F7F7F"/>
      <name val="Meiryo UI"/>
      <family val="2"/>
      <charset val="128"/>
    </font>
    <font>
      <b/>
      <sz val="10"/>
      <color theme="1"/>
      <name val="Meiryo UI"/>
      <family val="2"/>
      <charset val="128"/>
    </font>
    <font>
      <sz val="10"/>
      <color theme="0"/>
      <name val="Meiryo UI"/>
      <family val="2"/>
      <charset val="128"/>
    </font>
    <font>
      <sz val="6"/>
      <name val="Meiryo UI"/>
      <family val="2"/>
      <charset val="128"/>
    </font>
    <font>
      <b/>
      <sz val="10"/>
      <color theme="1"/>
      <name val="Meiryo UI"/>
      <family val="3"/>
      <charset val="128"/>
    </font>
    <font>
      <sz val="10"/>
      <color theme="1"/>
      <name val="Meiryo UI"/>
      <family val="3"/>
      <charset val="128"/>
    </font>
    <font>
      <u/>
      <sz val="10"/>
      <color theme="10"/>
      <name val="Meiryo UI"/>
      <family val="2"/>
      <charset val="128"/>
    </font>
    <font>
      <b/>
      <sz val="10"/>
      <color rgb="FFFF0000"/>
      <name val="Meiryo UI"/>
      <family val="3"/>
      <charset val="128"/>
    </font>
    <font>
      <sz val="10"/>
      <name val="ＭＳ Ｐゴシック"/>
      <family val="3"/>
      <charset val="128"/>
    </font>
    <font>
      <sz val="10"/>
      <name val="Meiryo UI"/>
      <family val="3"/>
      <charset val="128"/>
    </font>
    <font>
      <sz val="11"/>
      <color theme="1"/>
      <name val="ＭＳ Ｐ明朝"/>
      <family val="1"/>
      <charset val="128"/>
    </font>
    <font>
      <sz val="22"/>
      <color theme="1"/>
      <name val="ＭＳ 明朝"/>
      <family val="1"/>
      <charset val="128"/>
    </font>
    <font>
      <sz val="32"/>
      <color theme="1"/>
      <name val="ＭＳ 明朝"/>
      <family val="1"/>
      <charset val="128"/>
    </font>
    <font>
      <sz val="11"/>
      <color theme="1"/>
      <name val="ＭＳ 明朝"/>
      <family val="1"/>
      <charset val="128"/>
    </font>
    <font>
      <sz val="10"/>
      <color indexed="8"/>
      <name val="Meiryo UI"/>
      <family val="3"/>
      <charset val="128"/>
    </font>
    <font>
      <sz val="10"/>
      <color rgb="FFFF0000"/>
      <name val="Meiryo UI"/>
      <family val="3"/>
      <charset val="128"/>
    </font>
    <font>
      <sz val="8"/>
      <color indexed="8"/>
      <name val="Meiryo UI"/>
      <family val="3"/>
      <charset val="128"/>
    </font>
    <font>
      <sz val="11"/>
      <color theme="1"/>
      <name val="Calibri"/>
      <family val="2"/>
    </font>
    <font>
      <sz val="18"/>
      <color theme="1"/>
      <name val="Times New Roman"/>
      <family val="1"/>
    </font>
    <font>
      <b/>
      <sz val="14"/>
      <color theme="1"/>
      <name val="Calibri"/>
      <family val="2"/>
    </font>
    <font>
      <sz val="9"/>
      <color theme="1"/>
      <name val="Calibri"/>
      <family val="2"/>
    </font>
    <font>
      <sz val="16"/>
      <color theme="1"/>
      <name val="Times New Roman"/>
      <family val="1"/>
    </font>
    <font>
      <sz val="10"/>
      <color theme="1"/>
      <name val="Calibri"/>
      <family val="2"/>
    </font>
    <font>
      <sz val="8"/>
      <color theme="1"/>
      <name val="Meiryo UI"/>
      <family val="3"/>
      <charset val="128"/>
    </font>
    <font>
      <sz val="11"/>
      <color theme="1"/>
      <name val="Times New Roman"/>
      <family val="1"/>
    </font>
    <font>
      <b/>
      <sz val="11"/>
      <color theme="1"/>
      <name val="Times New Roman"/>
      <family val="1"/>
    </font>
    <font>
      <sz val="9"/>
      <color indexed="8"/>
      <name val="Meiryo UI"/>
      <family val="3"/>
      <charset val="128"/>
    </font>
    <font>
      <b/>
      <sz val="20"/>
      <color theme="1"/>
      <name val="Times New Roman"/>
      <family val="1"/>
    </font>
    <font>
      <sz val="32"/>
      <color theme="1"/>
      <name val="Times New Roman"/>
      <family val="1"/>
    </font>
    <font>
      <sz val="22"/>
      <color theme="1"/>
      <name val="Times New Roman"/>
      <family val="1"/>
    </font>
    <font>
      <sz val="20"/>
      <color theme="1"/>
      <name val="Times New Roman"/>
      <family val="1"/>
    </font>
    <font>
      <sz val="10"/>
      <color theme="1"/>
      <name val="Tahoma"/>
      <family val="2"/>
    </font>
    <font>
      <sz val="10"/>
      <color theme="1"/>
      <name val="ＭＳ Ｐゴシック"/>
      <family val="2"/>
      <charset val="128"/>
    </font>
    <font>
      <b/>
      <sz val="14"/>
      <color theme="1"/>
      <name val="Times New Roman"/>
      <family val="1"/>
    </font>
    <font>
      <sz val="8"/>
      <color rgb="FFFF0000"/>
      <name val="Meiryo UI"/>
      <family val="3"/>
      <charset val="128"/>
    </font>
    <font>
      <sz val="8"/>
      <color theme="1"/>
      <name val="ＭＳ Ｐゴシック"/>
      <family val="3"/>
      <charset val="128"/>
    </font>
    <font>
      <sz val="9"/>
      <name val="Meiryo UI"/>
      <family val="3"/>
      <charset val="128"/>
    </font>
    <font>
      <sz val="10"/>
      <color theme="1"/>
      <name val="Times New Roman"/>
      <family val="1"/>
    </font>
    <font>
      <strike/>
      <sz val="10"/>
      <color theme="1"/>
      <name val="Times New Roman"/>
      <family val="1"/>
    </font>
    <font>
      <b/>
      <sz val="10"/>
      <color theme="1"/>
      <name val="Times New Roman"/>
      <family val="1"/>
    </font>
    <font>
      <sz val="10"/>
      <name val="Times New Roman"/>
      <family val="1"/>
    </font>
    <font>
      <b/>
      <sz val="9"/>
      <color theme="1"/>
      <name val="Times New Roman"/>
      <family val="1"/>
    </font>
    <font>
      <b/>
      <sz val="8"/>
      <color theme="1"/>
      <name val="Times New Roman"/>
      <family val="1"/>
    </font>
    <font>
      <b/>
      <sz val="10"/>
      <color rgb="FFFF0000"/>
      <name val="Times New Roman"/>
      <family val="1"/>
    </font>
    <font>
      <sz val="11"/>
      <name val="ＭＳ Ｐゴシック"/>
      <family val="2"/>
      <charset val="128"/>
      <scheme val="minor"/>
    </font>
    <font>
      <sz val="11"/>
      <name val="ＭＳ Ｐゴシック"/>
      <family val="3"/>
      <charset val="128"/>
      <scheme val="minor"/>
    </font>
    <font>
      <b/>
      <sz val="9"/>
      <color indexed="81"/>
      <name val="MS P ゴシック"/>
      <family val="3"/>
      <charset val="128"/>
    </font>
    <font>
      <sz val="11"/>
      <color theme="1"/>
      <name val="Tahoma"/>
      <family val="2"/>
    </font>
    <font>
      <b/>
      <u/>
      <sz val="14"/>
      <color theme="1"/>
      <name val="Tahoma"/>
      <family val="2"/>
    </font>
    <font>
      <sz val="10"/>
      <color rgb="FFFF0000"/>
      <name val="Tahoma"/>
      <family val="2"/>
    </font>
    <font>
      <sz val="10"/>
      <color theme="1"/>
      <name val="ＭＳ Ｐ明朝"/>
      <family val="1"/>
      <charset val="128"/>
    </font>
    <font>
      <sz val="11"/>
      <color indexed="81"/>
      <name val="Calibri"/>
      <family val="2"/>
    </font>
    <font>
      <sz val="8"/>
      <color theme="1"/>
      <name val="Calibri"/>
      <family val="2"/>
    </font>
    <font>
      <sz val="11"/>
      <name val="Tahoma"/>
      <family val="2"/>
    </font>
    <font>
      <b/>
      <sz val="12"/>
      <name val="Tahoma"/>
      <family val="2"/>
    </font>
    <font>
      <b/>
      <sz val="10"/>
      <name val="ＭＳ Ｐゴシック"/>
      <family val="3"/>
      <charset val="128"/>
    </font>
    <font>
      <sz val="10"/>
      <name val="Tahoma"/>
      <family val="2"/>
    </font>
    <font>
      <b/>
      <sz val="10"/>
      <name val="Tahoma"/>
      <family val="2"/>
    </font>
    <font>
      <sz val="11"/>
      <name val="ＭＳ Ｐゴシック"/>
      <family val="2"/>
      <charset val="128"/>
    </font>
    <font>
      <vertAlign val="superscript"/>
      <sz val="11"/>
      <name val="Tahoma"/>
      <family val="2"/>
    </font>
    <font>
      <sz val="11"/>
      <name val="游ゴシック"/>
      <family val="2"/>
      <charset val="128"/>
    </font>
    <font>
      <sz val="11"/>
      <name val="Segoe UI Symbol"/>
      <family val="2"/>
    </font>
    <font>
      <sz val="11"/>
      <name val="Calibri"/>
      <family val="2"/>
    </font>
    <font>
      <sz val="26"/>
      <name val="Times New Roman"/>
      <family val="1"/>
    </font>
    <font>
      <sz val="18"/>
      <name val="Times New Roman"/>
      <family val="1"/>
    </font>
    <font>
      <sz val="20"/>
      <name val="Times New Roman"/>
      <family val="1"/>
    </font>
    <font>
      <sz val="11"/>
      <color indexed="8"/>
      <name val="Tahoma"/>
      <family val="2"/>
    </font>
    <font>
      <sz val="9"/>
      <color indexed="81"/>
      <name val="MS P ゴシック"/>
      <family val="3"/>
      <charset val="128"/>
    </font>
    <font>
      <sz val="9"/>
      <color indexed="81"/>
      <name val="Calibri"/>
      <family val="2"/>
    </font>
    <font>
      <sz val="11"/>
      <color rgb="FFFF0000"/>
      <name val="Tahoma"/>
      <family val="2"/>
    </font>
  </fonts>
  <fills count="45">
    <fill>
      <patternFill patternType="none"/>
    </fill>
    <fill>
      <patternFill patternType="gray125"/>
    </fill>
    <fill>
      <patternFill patternType="solid">
        <fgColor theme="0" tint="-0.249977111117893"/>
        <bgColor indexed="64"/>
      </patternFill>
    </fill>
    <fill>
      <patternFill patternType="solid">
        <fgColor indexed="22"/>
        <bgColor indexed="0"/>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FFFF66"/>
        <bgColor indexed="64"/>
      </patternFill>
    </fill>
    <fill>
      <patternFill patternType="solid">
        <fgColor rgb="FFFFFFCC"/>
        <bgColor indexed="64"/>
      </patternFill>
    </fill>
    <fill>
      <patternFill patternType="solid">
        <fgColor theme="9" tint="0.39997558519241921"/>
        <bgColor indexed="64"/>
      </patternFill>
    </fill>
    <fill>
      <patternFill patternType="solid">
        <fgColor theme="8" tint="0.79998168889431442"/>
        <bgColor indexed="64"/>
      </patternFill>
    </fill>
  </fills>
  <borders count="79">
    <border>
      <left/>
      <right/>
      <top/>
      <bottom/>
      <diagonal/>
    </border>
    <border>
      <left style="thin">
        <color auto="1"/>
      </left>
      <right style="thin">
        <color auto="1"/>
      </right>
      <top/>
      <bottom style="thin">
        <color auto="1"/>
      </bottom>
      <diagonal/>
    </border>
    <border>
      <left/>
      <right style="hair">
        <color indexed="8"/>
      </right>
      <top/>
      <bottom/>
      <diagonal/>
    </border>
    <border>
      <left style="hair">
        <color indexed="8"/>
      </left>
      <right style="hair">
        <color indexed="8"/>
      </right>
      <top/>
      <bottom/>
      <diagonal/>
    </border>
    <border>
      <left style="hair">
        <color indexed="8"/>
      </left>
      <right/>
      <top/>
      <bottom/>
      <diagonal/>
    </border>
    <border>
      <left style="thin">
        <color indexed="22"/>
      </left>
      <right style="thin">
        <color indexed="22"/>
      </right>
      <top style="thin">
        <color indexed="22"/>
      </top>
      <bottom style="thin">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auto="1"/>
      </left>
      <right/>
      <top style="hair">
        <color indexed="64"/>
      </top>
      <bottom style="thin">
        <color auto="1"/>
      </bottom>
      <diagonal/>
    </border>
    <border>
      <left/>
      <right/>
      <top style="hair">
        <color indexed="64"/>
      </top>
      <bottom style="thin">
        <color auto="1"/>
      </bottom>
      <diagonal/>
    </border>
    <border>
      <left/>
      <right style="thin">
        <color auto="1"/>
      </right>
      <top style="hair">
        <color indexed="64"/>
      </top>
      <bottom style="thin">
        <color auto="1"/>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auto="1"/>
      </top>
      <bottom/>
      <diagonal/>
    </border>
  </borders>
  <cellStyleXfs count="79">
    <xf numFmtId="0" fontId="0"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3" fillId="0" borderId="0"/>
    <xf numFmtId="0" fontId="7" fillId="0" borderId="0" applyNumberFormat="0" applyFill="0" applyBorder="0" applyAlignment="0" applyProtection="0">
      <alignment vertical="center"/>
    </xf>
    <xf numFmtId="0" fontId="8" fillId="0" borderId="0"/>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5" borderId="0" applyNumberFormat="0" applyBorder="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9" applyNumberFormat="0" applyAlignment="0" applyProtection="0">
      <alignment vertical="center"/>
    </xf>
    <xf numFmtId="0" fontId="23" fillId="9" borderId="10" applyNumberFormat="0" applyAlignment="0" applyProtection="0">
      <alignment vertical="center"/>
    </xf>
    <xf numFmtId="0" fontId="24" fillId="9" borderId="9" applyNumberFormat="0" applyAlignment="0" applyProtection="0">
      <alignment vertical="center"/>
    </xf>
    <xf numFmtId="0" fontId="25" fillId="0" borderId="11" applyNumberFormat="0" applyFill="0" applyAlignment="0" applyProtection="0">
      <alignment vertical="center"/>
    </xf>
    <xf numFmtId="0" fontId="26" fillId="10" borderId="12" applyNumberFormat="0" applyAlignment="0" applyProtection="0">
      <alignment vertical="center"/>
    </xf>
    <xf numFmtId="0" fontId="27" fillId="0" borderId="0" applyNumberFormat="0" applyFill="0" applyBorder="0" applyAlignment="0" applyProtection="0">
      <alignment vertical="center"/>
    </xf>
    <xf numFmtId="0" fontId="14" fillId="11" borderId="13" applyNumberFormat="0" applyFont="0" applyAlignment="0" applyProtection="0">
      <alignment vertical="center"/>
    </xf>
    <xf numFmtId="0" fontId="28" fillId="0" borderId="0" applyNumberFormat="0" applyFill="0" applyBorder="0" applyAlignment="0" applyProtection="0">
      <alignment vertical="center"/>
    </xf>
    <xf numFmtId="0" fontId="29" fillId="0" borderId="14" applyNumberFormat="0" applyFill="0" applyAlignment="0" applyProtection="0">
      <alignment vertical="center"/>
    </xf>
    <xf numFmtId="0" fontId="30"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30"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30"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30"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30"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30" fillId="32" borderId="0" applyNumberFormat="0" applyBorder="0" applyAlignment="0" applyProtection="0">
      <alignment vertical="center"/>
    </xf>
    <xf numFmtId="0" fontId="14" fillId="33" borderId="0" applyNumberFormat="0" applyBorder="0" applyAlignment="0" applyProtection="0">
      <alignment vertical="center"/>
    </xf>
    <xf numFmtId="0" fontId="14" fillId="34" borderId="0" applyNumberFormat="0" applyBorder="0" applyAlignment="0" applyProtection="0">
      <alignment vertical="center"/>
    </xf>
    <xf numFmtId="0" fontId="14" fillId="35" borderId="0" applyNumberFormat="0" applyBorder="0" applyAlignment="0" applyProtection="0">
      <alignment vertical="center"/>
    </xf>
    <xf numFmtId="0" fontId="34" fillId="0" borderId="0" applyNumberFormat="0" applyFill="0" applyBorder="0" applyAlignment="0" applyProtection="0">
      <alignment vertical="center"/>
    </xf>
    <xf numFmtId="0" fontId="36" fillId="0" borderId="0"/>
    <xf numFmtId="0" fontId="3" fillId="0" borderId="0"/>
    <xf numFmtId="0" fontId="1" fillId="0" borderId="0">
      <alignment vertical="center"/>
    </xf>
    <xf numFmtId="0" fontId="1" fillId="11" borderId="13" applyNumberFormat="0" applyFont="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5" borderId="0" applyNumberFormat="0" applyBorder="0" applyAlignment="0" applyProtection="0">
      <alignment vertical="center"/>
    </xf>
    <xf numFmtId="0" fontId="3" fillId="0" borderId="0"/>
    <xf numFmtId="0" fontId="3" fillId="0" borderId="0"/>
  </cellStyleXfs>
  <cellXfs count="507">
    <xf numFmtId="0" fontId="0" fillId="0" borderId="0" xfId="0">
      <alignment vertical="center"/>
    </xf>
    <xf numFmtId="0" fontId="9" fillId="0" borderId="0" xfId="0" applyFont="1">
      <alignment vertical="center"/>
    </xf>
    <xf numFmtId="0" fontId="33" fillId="0" borderId="0" xfId="0" applyFont="1">
      <alignment vertical="center"/>
    </xf>
    <xf numFmtId="0" fontId="42" fillId="2" borderId="19" xfId="8" applyFont="1" applyFill="1" applyBorder="1" applyAlignment="1">
      <alignment horizontal="left" vertical="center"/>
    </xf>
    <xf numFmtId="0" fontId="42" fillId="2" borderId="19" xfId="8" applyFont="1" applyFill="1" applyBorder="1" applyAlignment="1">
      <alignment horizontal="left" vertical="center" wrapText="1"/>
    </xf>
    <xf numFmtId="0" fontId="42" fillId="3" borderId="19" xfId="8" applyFont="1" applyFill="1" applyBorder="1" applyAlignment="1">
      <alignment vertical="center" wrapText="1"/>
    </xf>
    <xf numFmtId="0" fontId="42" fillId="3" borderId="25" xfId="8" applyFont="1" applyFill="1" applyBorder="1" applyAlignment="1">
      <alignment vertical="center" wrapText="1"/>
    </xf>
    <xf numFmtId="0" fontId="42" fillId="3" borderId="19" xfId="8" applyFont="1" applyFill="1" applyBorder="1" applyAlignment="1">
      <alignment horizontal="left" vertical="center" wrapText="1"/>
    </xf>
    <xf numFmtId="0" fontId="42" fillId="3" borderId="19" xfId="56" applyFont="1" applyFill="1" applyBorder="1" applyAlignment="1">
      <alignment horizontal="left" vertical="center" wrapText="1"/>
    </xf>
    <xf numFmtId="0" fontId="42" fillId="3" borderId="19" xfId="56" applyFont="1" applyFill="1" applyBorder="1" applyAlignment="1">
      <alignment horizontal="left" vertical="center"/>
    </xf>
    <xf numFmtId="0" fontId="33" fillId="0" borderId="0" xfId="0" applyFont="1" applyAlignment="1">
      <alignment vertical="center" shrinkToFit="1"/>
    </xf>
    <xf numFmtId="0" fontId="0" fillId="0" borderId="0" xfId="0" applyAlignment="1">
      <alignment vertical="center" shrinkToFit="1"/>
    </xf>
    <xf numFmtId="0" fontId="8" fillId="0" borderId="5" xfId="8" applyBorder="1" applyAlignment="1">
      <alignment shrinkToFit="1"/>
    </xf>
    <xf numFmtId="0" fontId="3" fillId="0" borderId="5" xfId="6" applyBorder="1" applyAlignment="1">
      <alignment shrinkToFit="1"/>
    </xf>
    <xf numFmtId="0" fontId="3" fillId="0" borderId="0" xfId="6" applyAlignment="1">
      <alignment shrinkToFit="1"/>
    </xf>
    <xf numFmtId="0" fontId="8" fillId="0" borderId="0" xfId="8" applyAlignment="1">
      <alignment shrinkToFit="1"/>
    </xf>
    <xf numFmtId="0" fontId="2" fillId="0" borderId="19" xfId="2" applyBorder="1" applyAlignment="1">
      <alignment vertical="center"/>
    </xf>
    <xf numFmtId="0" fontId="2" fillId="0" borderId="0" xfId="2" applyAlignment="1">
      <alignment vertical="center"/>
    </xf>
    <xf numFmtId="0" fontId="42" fillId="2" borderId="29" xfId="8" applyFont="1" applyFill="1" applyBorder="1" applyAlignment="1">
      <alignment horizontal="left" vertical="center" wrapText="1"/>
    </xf>
    <xf numFmtId="0" fontId="37" fillId="3" borderId="1" xfId="6" applyFont="1" applyFill="1" applyBorder="1" applyAlignment="1">
      <alignment horizontal="left" vertical="center" wrapText="1"/>
    </xf>
    <xf numFmtId="0" fontId="37" fillId="3" borderId="52" xfId="6" applyFont="1" applyFill="1" applyBorder="1" applyAlignment="1">
      <alignment horizontal="left" vertical="center" wrapText="1"/>
    </xf>
    <xf numFmtId="0" fontId="37" fillId="3" borderId="53" xfId="6" applyFont="1" applyFill="1" applyBorder="1" applyAlignment="1">
      <alignment horizontal="left" vertical="center" wrapText="1"/>
    </xf>
    <xf numFmtId="0" fontId="37" fillId="0" borderId="0" xfId="0" applyFont="1">
      <alignment vertical="center"/>
    </xf>
    <xf numFmtId="0" fontId="33" fillId="0" borderId="54" xfId="0" applyFont="1" applyBorder="1">
      <alignment vertical="center"/>
    </xf>
    <xf numFmtId="0" fontId="33" fillId="0" borderId="55" xfId="0" applyFont="1" applyBorder="1">
      <alignment vertical="center"/>
    </xf>
    <xf numFmtId="0" fontId="33" fillId="36" borderId="56" xfId="0" applyFont="1" applyFill="1" applyBorder="1" applyAlignment="1">
      <alignment vertical="center" shrinkToFit="1"/>
    </xf>
    <xf numFmtId="0" fontId="33" fillId="38" borderId="57" xfId="0" applyFont="1" applyFill="1" applyBorder="1" applyAlignment="1">
      <alignment vertical="center" shrinkToFit="1"/>
    </xf>
    <xf numFmtId="0" fontId="44" fillId="2" borderId="29" xfId="8" applyFont="1" applyFill="1" applyBorder="1" applyAlignment="1">
      <alignment horizontal="left" vertical="center" wrapText="1"/>
    </xf>
    <xf numFmtId="0" fontId="43" fillId="3" borderId="19" xfId="8" applyFont="1" applyFill="1" applyBorder="1" applyAlignment="1">
      <alignment vertical="center" wrapText="1"/>
    </xf>
    <xf numFmtId="0" fontId="42" fillId="3" borderId="19" xfId="8" applyFont="1" applyFill="1" applyBorder="1" applyAlignment="1">
      <alignment horizontal="center" vertical="center" wrapText="1"/>
    </xf>
    <xf numFmtId="0" fontId="51" fillId="0" borderId="0" xfId="0" applyFont="1">
      <alignment vertical="center"/>
    </xf>
    <xf numFmtId="0" fontId="44" fillId="3" borderId="19" xfId="56" applyFont="1" applyFill="1" applyBorder="1" applyAlignment="1">
      <alignment horizontal="left" vertical="center" wrapText="1" shrinkToFit="1"/>
    </xf>
    <xf numFmtId="0" fontId="37" fillId="2" borderId="19" xfId="8" applyFont="1" applyFill="1" applyBorder="1" applyAlignment="1">
      <alignment horizontal="left" vertical="center"/>
    </xf>
    <xf numFmtId="0" fontId="54" fillId="3" borderId="19" xfId="8" applyFont="1" applyFill="1" applyBorder="1" applyAlignment="1">
      <alignment horizontal="left" vertical="center" wrapText="1"/>
    </xf>
    <xf numFmtId="0" fontId="3" fillId="0" borderId="5" xfId="8" applyFont="1" applyBorder="1" applyAlignment="1">
      <alignment shrinkToFit="1"/>
    </xf>
    <xf numFmtId="0" fontId="54" fillId="3" borderId="19" xfId="56" applyFont="1" applyFill="1" applyBorder="1" applyAlignment="1">
      <alignment horizontal="left" vertical="center" wrapText="1"/>
    </xf>
    <xf numFmtId="0" fontId="54" fillId="3" borderId="19" xfId="56" applyFont="1" applyFill="1" applyBorder="1" applyAlignment="1">
      <alignment horizontal="center" vertical="center" wrapText="1" shrinkToFit="1"/>
    </xf>
    <xf numFmtId="0" fontId="3" fillId="0" borderId="5" xfId="77" applyBorder="1"/>
    <xf numFmtId="0" fontId="52" fillId="0" borderId="0" xfId="0" applyFont="1">
      <alignment vertical="center"/>
    </xf>
    <xf numFmtId="0" fontId="59" fillId="0" borderId="0" xfId="0" applyFont="1" applyAlignment="1">
      <alignment vertical="center" shrinkToFit="1"/>
    </xf>
    <xf numFmtId="0" fontId="57" fillId="0" borderId="0" xfId="0" applyFont="1">
      <alignment vertical="center"/>
    </xf>
    <xf numFmtId="0" fontId="59" fillId="37" borderId="19" xfId="0" applyFont="1" applyFill="1" applyBorder="1">
      <alignment vertical="center"/>
    </xf>
    <xf numFmtId="0" fontId="59" fillId="0" borderId="19" xfId="0" applyFont="1" applyBorder="1" applyAlignment="1">
      <alignment vertical="center" shrinkToFit="1"/>
    </xf>
    <xf numFmtId="0" fontId="59" fillId="0" borderId="0" xfId="0" applyFont="1">
      <alignment vertical="center"/>
    </xf>
    <xf numFmtId="0" fontId="59" fillId="0" borderId="19" xfId="0" applyFont="1" applyBorder="1">
      <alignment vertical="center"/>
    </xf>
    <xf numFmtId="0" fontId="59" fillId="36" borderId="19" xfId="0" applyFont="1" applyFill="1" applyBorder="1">
      <alignment vertical="center"/>
    </xf>
    <xf numFmtId="0" fontId="46" fillId="0" borderId="0" xfId="0" applyFont="1">
      <alignment vertical="center"/>
    </xf>
    <xf numFmtId="0" fontId="46" fillId="0" borderId="0" xfId="0" applyFont="1" applyAlignment="1">
      <alignment vertical="center" wrapText="1"/>
    </xf>
    <xf numFmtId="0" fontId="46" fillId="0" borderId="0" xfId="0" applyFont="1" applyAlignment="1">
      <alignment horizontal="center" vertical="center"/>
    </xf>
    <xf numFmtId="0" fontId="65" fillId="0" borderId="0" xfId="12" applyFont="1">
      <alignment vertical="center"/>
    </xf>
    <xf numFmtId="0" fontId="65" fillId="0" borderId="54" xfId="0" applyFont="1" applyBorder="1">
      <alignment vertical="center"/>
    </xf>
    <xf numFmtId="0" fontId="65" fillId="0" borderId="55" xfId="0" applyFont="1" applyBorder="1">
      <alignment vertical="center"/>
    </xf>
    <xf numFmtId="0" fontId="66" fillId="0" borderId="0" xfId="12" applyFont="1">
      <alignment vertical="center"/>
    </xf>
    <xf numFmtId="0" fontId="67" fillId="0" borderId="0" xfId="12" applyFont="1">
      <alignment vertical="center"/>
    </xf>
    <xf numFmtId="0" fontId="52" fillId="0" borderId="0" xfId="0" applyFont="1" applyAlignment="1">
      <alignment horizontal="right" vertical="center"/>
    </xf>
    <xf numFmtId="0" fontId="65" fillId="36" borderId="56" xfId="0" applyFont="1" applyFill="1" applyBorder="1" applyAlignment="1">
      <alignment vertical="center" shrinkToFit="1"/>
    </xf>
    <xf numFmtId="0" fontId="65" fillId="38" borderId="57" xfId="0" applyFont="1" applyFill="1" applyBorder="1" applyAlignment="1">
      <alignment vertical="center" shrinkToFit="1"/>
    </xf>
    <xf numFmtId="0" fontId="67" fillId="4" borderId="20" xfId="12" applyFont="1" applyFill="1" applyBorder="1">
      <alignment vertical="center"/>
    </xf>
    <xf numFmtId="0" fontId="67" fillId="4" borderId="21" xfId="12" applyFont="1" applyFill="1" applyBorder="1">
      <alignment vertical="center"/>
    </xf>
    <xf numFmtId="0" fontId="67" fillId="4" borderId="22" xfId="12" applyFont="1" applyFill="1" applyBorder="1">
      <alignment vertical="center"/>
    </xf>
    <xf numFmtId="0" fontId="67" fillId="0" borderId="0" xfId="12" applyFont="1" applyAlignment="1">
      <alignment horizontal="left" vertical="center"/>
    </xf>
    <xf numFmtId="49" fontId="68" fillId="0" borderId="0" xfId="12" applyNumberFormat="1" applyFont="1" applyAlignment="1">
      <alignment horizontal="left" vertical="center"/>
    </xf>
    <xf numFmtId="0" fontId="61" fillId="0" borderId="0" xfId="12" applyFont="1">
      <alignment vertical="center"/>
    </xf>
    <xf numFmtId="0" fontId="65" fillId="0" borderId="0" xfId="12" applyFont="1" applyAlignment="1">
      <alignment horizontal="left" vertical="center" shrinkToFit="1"/>
    </xf>
    <xf numFmtId="0" fontId="65" fillId="0" borderId="0" xfId="12" applyFont="1" applyAlignment="1">
      <alignment horizontal="right" vertical="center"/>
    </xf>
    <xf numFmtId="0" fontId="65" fillId="0" borderId="0" xfId="12" applyFont="1" applyAlignment="1">
      <alignment horizontal="left" vertical="center"/>
    </xf>
    <xf numFmtId="0" fontId="71" fillId="0" borderId="0" xfId="12" applyFont="1">
      <alignment vertical="center"/>
    </xf>
    <xf numFmtId="0" fontId="67" fillId="0" borderId="19" xfId="12" applyFont="1" applyBorder="1">
      <alignment vertical="center"/>
    </xf>
    <xf numFmtId="0" fontId="3" fillId="0" borderId="5" xfId="56" applyBorder="1" applyAlignment="1">
      <alignment shrinkToFit="1"/>
    </xf>
    <xf numFmtId="0" fontId="3" fillId="0" borderId="5" xfId="78" applyBorder="1" applyAlignment="1">
      <alignment wrapText="1"/>
    </xf>
    <xf numFmtId="0" fontId="3" fillId="0" borderId="5" xfId="78" applyBorder="1" applyAlignment="1">
      <alignment horizontal="right" wrapText="1"/>
    </xf>
    <xf numFmtId="0" fontId="3" fillId="0" borderId="5" xfId="77" applyBorder="1" applyAlignment="1">
      <alignment shrinkToFit="1"/>
    </xf>
    <xf numFmtId="0" fontId="4" fillId="3" borderId="2" xfId="56" applyFont="1" applyFill="1" applyBorder="1" applyAlignment="1">
      <alignment horizontal="left" vertical="center" wrapText="1"/>
    </xf>
    <xf numFmtId="0" fontId="4" fillId="3" borderId="4" xfId="56" applyFont="1" applyFill="1" applyBorder="1" applyAlignment="1">
      <alignment horizontal="left" vertical="center" wrapText="1"/>
    </xf>
    <xf numFmtId="0" fontId="4" fillId="3" borderId="3" xfId="56" applyFont="1" applyFill="1" applyBorder="1" applyAlignment="1">
      <alignment horizontal="left" vertical="center" wrapText="1"/>
    </xf>
    <xf numFmtId="0" fontId="9" fillId="0" borderId="0" xfId="0" applyFont="1" applyAlignment="1">
      <alignment horizontal="left" vertical="center" wrapText="1"/>
    </xf>
    <xf numFmtId="0" fontId="2" fillId="0" borderId="5" xfId="78" applyFont="1" applyBorder="1" applyAlignment="1">
      <alignment horizontal="right" wrapText="1"/>
    </xf>
    <xf numFmtId="0" fontId="72" fillId="0" borderId="0" xfId="0" applyFont="1" applyAlignment="1">
      <alignment vertical="center" shrinkToFit="1"/>
    </xf>
    <xf numFmtId="0" fontId="73" fillId="0" borderId="0" xfId="0" applyFont="1" applyAlignment="1">
      <alignment vertical="center" shrinkToFit="1"/>
    </xf>
    <xf numFmtId="0" fontId="2" fillId="0" borderId="5" xfId="6" applyFont="1" applyBorder="1" applyAlignment="1">
      <alignment shrinkToFit="1"/>
    </xf>
    <xf numFmtId="0" fontId="37" fillId="3" borderId="19" xfId="56" applyFont="1" applyFill="1" applyBorder="1" applyAlignment="1">
      <alignment horizontal="center" vertical="center" wrapText="1"/>
    </xf>
    <xf numFmtId="0" fontId="59" fillId="4" borderId="19" xfId="0" applyFont="1" applyFill="1" applyBorder="1" applyProtection="1">
      <alignment vertical="center"/>
      <protection locked="0"/>
    </xf>
    <xf numFmtId="49" fontId="45" fillId="0" borderId="29" xfId="0" applyNumberFormat="1" applyFont="1" applyBorder="1" applyAlignment="1" applyProtection="1">
      <alignment horizontal="center" vertical="center"/>
      <protection locked="0"/>
    </xf>
    <xf numFmtId="0" fontId="67" fillId="0" borderId="58" xfId="12" applyFont="1" applyBorder="1" applyAlignment="1" applyProtection="1">
      <alignment horizontal="center" vertical="center" shrinkToFit="1"/>
      <protection locked="0"/>
    </xf>
    <xf numFmtId="0" fontId="67" fillId="0" borderId="59" xfId="12" applyFont="1" applyBorder="1" applyAlignment="1" applyProtection="1">
      <alignment horizontal="center" vertical="center" shrinkToFit="1"/>
      <protection locked="0"/>
    </xf>
    <xf numFmtId="0" fontId="77" fillId="0" borderId="0" xfId="0" applyFont="1" applyAlignment="1">
      <alignment horizontal="left" vertical="center"/>
    </xf>
    <xf numFmtId="0" fontId="75" fillId="0" borderId="0" xfId="0" applyFont="1">
      <alignment vertical="center"/>
    </xf>
    <xf numFmtId="0" fontId="52" fillId="0" borderId="0" xfId="0" applyFont="1" applyAlignment="1">
      <alignment horizontal="center" vertical="center"/>
    </xf>
    <xf numFmtId="14" fontId="52" fillId="0" borderId="24" xfId="0" applyNumberFormat="1" applyFont="1" applyBorder="1" applyAlignment="1">
      <alignment horizontal="right" vertical="center"/>
    </xf>
    <xf numFmtId="0" fontId="52" fillId="39" borderId="19" xfId="0" applyFont="1" applyFill="1" applyBorder="1" applyAlignment="1">
      <alignment horizontal="center" vertical="center" wrapText="1"/>
    </xf>
    <xf numFmtId="0" fontId="52" fillId="0" borderId="50" xfId="0" applyFont="1" applyBorder="1">
      <alignment vertical="center"/>
    </xf>
    <xf numFmtId="0" fontId="52" fillId="0" borderId="15" xfId="0" applyFont="1" applyBorder="1">
      <alignment vertical="center"/>
    </xf>
    <xf numFmtId="0" fontId="52" fillId="0" borderId="23" xfId="0" applyFont="1" applyBorder="1">
      <alignment vertical="center"/>
    </xf>
    <xf numFmtId="0" fontId="52" fillId="0" borderId="1" xfId="0" applyFont="1" applyBorder="1">
      <alignment vertical="center"/>
    </xf>
    <xf numFmtId="0" fontId="47" fillId="0" borderId="0" xfId="0" applyFont="1">
      <alignment vertical="center"/>
    </xf>
    <xf numFmtId="0" fontId="45" fillId="0" borderId="0" xfId="0" applyFont="1">
      <alignment vertical="center"/>
    </xf>
    <xf numFmtId="0" fontId="47" fillId="0" borderId="0" xfId="0" applyFont="1" applyAlignment="1">
      <alignment horizontal="center" vertical="center"/>
    </xf>
    <xf numFmtId="0" fontId="48" fillId="0" borderId="0" xfId="0" applyFont="1">
      <alignment vertical="center"/>
    </xf>
    <xf numFmtId="0" fontId="45" fillId="0" borderId="0" xfId="0" applyFont="1" applyAlignment="1">
      <alignment horizontal="right" vertical="center"/>
    </xf>
    <xf numFmtId="0" fontId="45" fillId="0" borderId="15" xfId="0" applyFont="1" applyBorder="1">
      <alignment vertical="center"/>
    </xf>
    <xf numFmtId="0" fontId="45" fillId="0" borderId="29" xfId="0" applyFont="1" applyBorder="1" applyAlignment="1">
      <alignment horizontal="center" vertical="center"/>
    </xf>
    <xf numFmtId="0" fontId="45" fillId="0" borderId="22" xfId="0" applyFont="1" applyBorder="1">
      <alignment vertical="center"/>
    </xf>
    <xf numFmtId="0" fontId="80" fillId="0" borderId="28" xfId="0" applyFont="1" applyBorder="1">
      <alignment vertical="center"/>
    </xf>
    <xf numFmtId="0" fontId="45" fillId="0" borderId="0" xfId="0" applyFont="1" applyAlignment="1">
      <alignment horizontal="center" vertical="center"/>
    </xf>
    <xf numFmtId="0" fontId="50" fillId="0" borderId="0" xfId="0" applyFont="1">
      <alignment vertical="center"/>
    </xf>
    <xf numFmtId="0" fontId="50" fillId="0" borderId="0" xfId="0" applyFont="1" applyAlignment="1">
      <alignment vertical="center" wrapText="1"/>
    </xf>
    <xf numFmtId="0" fontId="45" fillId="0" borderId="24" xfId="0" applyFont="1" applyBorder="1">
      <alignment vertical="center"/>
    </xf>
    <xf numFmtId="0" fontId="45" fillId="0" borderId="21" xfId="0" applyFont="1" applyBorder="1">
      <alignment vertical="center"/>
    </xf>
    <xf numFmtId="0" fontId="45" fillId="0" borderId="21" xfId="0" applyFont="1" applyBorder="1" applyAlignment="1">
      <alignment horizontal="left" vertical="center"/>
    </xf>
    <xf numFmtId="49" fontId="42" fillId="38" borderId="19" xfId="8" applyNumberFormat="1" applyFont="1" applyFill="1" applyBorder="1" applyAlignment="1">
      <alignment vertical="center"/>
    </xf>
    <xf numFmtId="176" fontId="42" fillId="4" borderId="29" xfId="56" applyNumberFormat="1" applyFont="1" applyFill="1" applyBorder="1" applyAlignment="1">
      <alignment horizontal="left" vertical="center"/>
    </xf>
    <xf numFmtId="0" fontId="37" fillId="4" borderId="29" xfId="0" applyFont="1" applyFill="1" applyBorder="1" applyAlignment="1">
      <alignment horizontal="left" vertical="center" shrinkToFit="1"/>
    </xf>
    <xf numFmtId="176" fontId="42" fillId="4" borderId="19" xfId="56" applyNumberFormat="1" applyFont="1" applyFill="1" applyBorder="1" applyAlignment="1">
      <alignment horizontal="left" vertical="center"/>
    </xf>
    <xf numFmtId="0" fontId="42" fillId="4" borderId="19" xfId="56" applyFont="1" applyFill="1" applyBorder="1" applyAlignment="1">
      <alignment horizontal="left" vertical="center" shrinkToFit="1"/>
    </xf>
    <xf numFmtId="0" fontId="42" fillId="4" borderId="19" xfId="56" applyFont="1" applyFill="1" applyBorder="1" applyAlignment="1">
      <alignment vertical="center" shrinkToFit="1"/>
    </xf>
    <xf numFmtId="49" fontId="42" fillId="4" borderId="29" xfId="56" applyNumberFormat="1" applyFont="1" applyFill="1" applyBorder="1" applyAlignment="1">
      <alignment vertical="center" shrinkToFit="1"/>
    </xf>
    <xf numFmtId="49" fontId="42" fillId="4" borderId="52" xfId="56" applyNumberFormat="1" applyFont="1" applyFill="1" applyBorder="1" applyAlignment="1">
      <alignment vertical="center" shrinkToFit="1"/>
    </xf>
    <xf numFmtId="49" fontId="42" fillId="38" borderId="52" xfId="56" applyNumberFormat="1" applyFont="1" applyFill="1" applyBorder="1" applyAlignment="1">
      <alignment vertical="center" shrinkToFit="1"/>
    </xf>
    <xf numFmtId="49" fontId="42" fillId="38" borderId="1" xfId="56" applyNumberFormat="1" applyFont="1" applyFill="1" applyBorder="1" applyAlignment="1">
      <alignment vertical="center" shrinkToFit="1"/>
    </xf>
    <xf numFmtId="0" fontId="67" fillId="0" borderId="19" xfId="12" applyFont="1" applyBorder="1" applyAlignment="1" applyProtection="1">
      <alignment horizontal="center" vertical="center" shrinkToFit="1"/>
      <protection locked="0"/>
    </xf>
    <xf numFmtId="0" fontId="65" fillId="0" borderId="0" xfId="0" applyFont="1">
      <alignment vertical="center"/>
    </xf>
    <xf numFmtId="0" fontId="81" fillId="0" borderId="0" xfId="0" applyFont="1">
      <alignment vertical="center"/>
    </xf>
    <xf numFmtId="0" fontId="81" fillId="0" borderId="51" xfId="0" quotePrefix="1" applyFont="1" applyBorder="1" applyAlignment="1">
      <alignment horizontal="center" vertical="center"/>
    </xf>
    <xf numFmtId="0" fontId="81" fillId="0" borderId="17" xfId="0" applyFont="1" applyBorder="1">
      <alignment vertical="center"/>
    </xf>
    <xf numFmtId="0" fontId="84" fillId="0" borderId="17" xfId="0" applyFont="1" applyBorder="1">
      <alignment vertical="center"/>
    </xf>
    <xf numFmtId="0" fontId="84" fillId="0" borderId="45" xfId="0" applyFont="1" applyBorder="1">
      <alignment vertical="center"/>
    </xf>
    <xf numFmtId="0" fontId="81" fillId="0" borderId="66" xfId="0" applyFont="1" applyBorder="1" applyAlignment="1">
      <alignment horizontal="center" vertical="center"/>
    </xf>
    <xf numFmtId="0" fontId="84" fillId="0" borderId="0" xfId="0" applyFont="1">
      <alignment vertical="center"/>
    </xf>
    <xf numFmtId="0" fontId="84" fillId="0" borderId="67" xfId="0" applyFont="1" applyBorder="1">
      <alignment vertical="center"/>
    </xf>
    <xf numFmtId="0" fontId="84" fillId="0" borderId="66" xfId="0" applyFont="1" applyBorder="1" applyAlignment="1">
      <alignment horizontal="center" vertical="center"/>
    </xf>
    <xf numFmtId="0" fontId="84" fillId="0" borderId="18" xfId="0" applyFont="1" applyBorder="1">
      <alignment vertical="center"/>
    </xf>
    <xf numFmtId="0" fontId="84" fillId="0" borderId="16" xfId="0" applyFont="1" applyBorder="1">
      <alignment vertical="center"/>
    </xf>
    <xf numFmtId="0" fontId="84" fillId="0" borderId="49" xfId="0" applyFont="1" applyBorder="1">
      <alignment vertical="center"/>
    </xf>
    <xf numFmtId="0" fontId="84" fillId="0" borderId="18" xfId="0" applyFont="1" applyBorder="1" applyAlignment="1">
      <alignment horizontal="center" vertical="center"/>
    </xf>
    <xf numFmtId="0" fontId="84" fillId="0" borderId="51" xfId="0" applyFont="1" applyBorder="1" applyAlignment="1">
      <alignment horizontal="center" vertical="center"/>
    </xf>
    <xf numFmtId="0" fontId="81" fillId="0" borderId="66" xfId="0" quotePrefix="1" applyFont="1" applyBorder="1" applyAlignment="1">
      <alignment horizontal="left" vertical="center"/>
    </xf>
    <xf numFmtId="0" fontId="84" fillId="0" borderId="71" xfId="0" applyFont="1" applyBorder="1" applyAlignment="1">
      <alignment horizontal="center" vertical="center"/>
    </xf>
    <xf numFmtId="0" fontId="84" fillId="0" borderId="24" xfId="0" applyFont="1" applyBorder="1">
      <alignment vertical="center"/>
    </xf>
    <xf numFmtId="0" fontId="84" fillId="0" borderId="72" xfId="0" applyFont="1" applyBorder="1">
      <alignment vertical="center"/>
    </xf>
    <xf numFmtId="0" fontId="84" fillId="0" borderId="66" xfId="0" applyFont="1" applyBorder="1">
      <alignment vertical="center"/>
    </xf>
    <xf numFmtId="0" fontId="84" fillId="0" borderId="71" xfId="0" applyFont="1" applyBorder="1">
      <alignment vertical="center"/>
    </xf>
    <xf numFmtId="0" fontId="72" fillId="0" borderId="0" xfId="0" applyFont="1" applyAlignment="1">
      <alignment horizontal="left" vertical="center"/>
    </xf>
    <xf numFmtId="0" fontId="72" fillId="0" borderId="67" xfId="0" applyFont="1" applyBorder="1" applyAlignment="1">
      <alignment horizontal="left" vertical="center"/>
    </xf>
    <xf numFmtId="0" fontId="81" fillId="0" borderId="66" xfId="0" applyFont="1" applyBorder="1">
      <alignment vertical="center"/>
    </xf>
    <xf numFmtId="0" fontId="87" fillId="0" borderId="0" xfId="0" applyFont="1">
      <alignment vertical="center"/>
    </xf>
    <xf numFmtId="0" fontId="87" fillId="0" borderId="67" xfId="0" applyFont="1" applyBorder="1">
      <alignment vertical="center"/>
    </xf>
    <xf numFmtId="0" fontId="81" fillId="0" borderId="66" xfId="0" quotePrefix="1" applyFont="1" applyBorder="1" applyAlignment="1">
      <alignment horizontal="center" vertical="center"/>
    </xf>
    <xf numFmtId="0" fontId="84" fillId="0" borderId="0" xfId="0" quotePrefix="1" applyFont="1">
      <alignment vertical="center"/>
    </xf>
    <xf numFmtId="0" fontId="90" fillId="0" borderId="0" xfId="0" applyFont="1">
      <alignment vertical="center"/>
    </xf>
    <xf numFmtId="0" fontId="92" fillId="0" borderId="0" xfId="0" applyFont="1">
      <alignment vertical="center"/>
    </xf>
    <xf numFmtId="0" fontId="94" fillId="0" borderId="5" xfId="6" applyFont="1" applyBorder="1"/>
    <xf numFmtId="0" fontId="94" fillId="0" borderId="5" xfId="6" applyFont="1" applyBorder="1" applyAlignment="1">
      <alignment horizontal="right"/>
    </xf>
    <xf numFmtId="0" fontId="37" fillId="3" borderId="19" xfId="6" applyFont="1" applyFill="1" applyBorder="1" applyAlignment="1">
      <alignment horizontal="left" vertical="center" wrapText="1"/>
    </xf>
    <xf numFmtId="0" fontId="64" fillId="3" borderId="19" xfId="6" applyFont="1" applyFill="1" applyBorder="1" applyAlignment="1">
      <alignment horizontal="left" vertical="center" wrapText="1"/>
    </xf>
    <xf numFmtId="0" fontId="4" fillId="3" borderId="19" xfId="56" applyFont="1" applyFill="1" applyBorder="1" applyAlignment="1">
      <alignment horizontal="left" vertical="center" wrapText="1"/>
    </xf>
    <xf numFmtId="0" fontId="11" fillId="2" borderId="19" xfId="0" applyFont="1" applyFill="1" applyBorder="1" applyAlignment="1">
      <alignment horizontal="left" vertical="center" wrapText="1"/>
    </xf>
    <xf numFmtId="0" fontId="4" fillId="3" borderId="29" xfId="56" applyFont="1" applyFill="1" applyBorder="1" applyAlignment="1">
      <alignment horizontal="left" vertical="center" wrapText="1"/>
    </xf>
    <xf numFmtId="0" fontId="12" fillId="2" borderId="19" xfId="0" applyFont="1" applyFill="1" applyBorder="1" applyAlignment="1">
      <alignment horizontal="left" vertical="center" wrapText="1"/>
    </xf>
    <xf numFmtId="0" fontId="10" fillId="3" borderId="19" xfId="6" applyFont="1" applyFill="1" applyBorder="1" applyAlignment="1">
      <alignment horizontal="left" vertical="center" wrapText="1"/>
    </xf>
    <xf numFmtId="0" fontId="10" fillId="3" borderId="29" xfId="6" applyFont="1" applyFill="1" applyBorder="1" applyAlignment="1">
      <alignment horizontal="left" vertical="center" wrapText="1"/>
    </xf>
    <xf numFmtId="0" fontId="4" fillId="4" borderId="19" xfId="56" applyFont="1" applyFill="1" applyBorder="1" applyAlignment="1">
      <alignment horizontal="left" vertical="center" wrapText="1"/>
    </xf>
    <xf numFmtId="14" fontId="4" fillId="4" borderId="19" xfId="56" applyNumberFormat="1" applyFont="1" applyFill="1" applyBorder="1" applyAlignment="1">
      <alignment horizontal="left" vertical="center" wrapText="1"/>
    </xf>
    <xf numFmtId="0" fontId="11" fillId="4" borderId="19" xfId="0" applyFont="1" applyFill="1" applyBorder="1" applyAlignment="1">
      <alignment horizontal="left" vertical="center" wrapText="1"/>
    </xf>
    <xf numFmtId="0" fontId="7" fillId="4" borderId="19" xfId="7" applyNumberFormat="1" applyFill="1" applyBorder="1" applyAlignment="1">
      <alignment horizontal="left" vertical="center" wrapText="1"/>
    </xf>
    <xf numFmtId="0" fontId="4" fillId="4" borderId="22" xfId="56" applyFont="1" applyFill="1" applyBorder="1" applyAlignment="1">
      <alignment horizontal="left" vertical="center" wrapText="1"/>
    </xf>
    <xf numFmtId="0" fontId="10" fillId="4" borderId="19" xfId="6" applyFont="1" applyFill="1" applyBorder="1" applyAlignment="1">
      <alignment horizontal="left" vertical="center" wrapText="1"/>
    </xf>
    <xf numFmtId="14" fontId="10" fillId="4" borderId="19" xfId="6" applyNumberFormat="1" applyFont="1" applyFill="1" applyBorder="1" applyAlignment="1">
      <alignment horizontal="left" vertical="center" wrapText="1"/>
    </xf>
    <xf numFmtId="0" fontId="4" fillId="4" borderId="19" xfId="6" applyFont="1" applyFill="1" applyBorder="1" applyAlignment="1">
      <alignment horizontal="left" vertical="center" wrapText="1"/>
    </xf>
    <xf numFmtId="0" fontId="0" fillId="44" borderId="19" xfId="0" applyFill="1" applyBorder="1">
      <alignment vertical="center"/>
    </xf>
    <xf numFmtId="14" fontId="59" fillId="0" borderId="0" xfId="0" applyNumberFormat="1" applyFont="1" applyAlignment="1">
      <alignment horizontal="right" vertical="center"/>
    </xf>
    <xf numFmtId="0" fontId="81" fillId="0" borderId="66" xfId="0" quotePrefix="1" applyFont="1" applyBorder="1" applyAlignment="1">
      <alignment horizontal="left" vertical="center" wrapText="1"/>
    </xf>
    <xf numFmtId="0" fontId="72" fillId="0" borderId="0" xfId="0" applyFont="1" applyAlignment="1">
      <alignment horizontal="left" vertical="center"/>
    </xf>
    <xf numFmtId="0" fontId="72" fillId="0" borderId="67" xfId="0" applyFont="1" applyBorder="1" applyAlignment="1">
      <alignment horizontal="left" vertical="center"/>
    </xf>
    <xf numFmtId="0" fontId="83" fillId="41" borderId="73" xfId="0" applyFont="1" applyFill="1" applyBorder="1" applyAlignment="1">
      <alignment horizontal="center" vertical="center" wrapText="1"/>
    </xf>
    <xf numFmtId="0" fontId="85" fillId="41" borderId="75" xfId="0" applyFont="1" applyFill="1" applyBorder="1" applyAlignment="1">
      <alignment horizontal="center" vertical="center"/>
    </xf>
    <xf numFmtId="0" fontId="83" fillId="41" borderId="73" xfId="0" applyFont="1" applyFill="1" applyBorder="1" applyAlignment="1">
      <alignment horizontal="center" vertical="center" textRotation="255" wrapText="1"/>
    </xf>
    <xf numFmtId="0" fontId="85" fillId="41" borderId="74" xfId="0" applyFont="1" applyFill="1" applyBorder="1" applyAlignment="1">
      <alignment horizontal="center" vertical="center" textRotation="255"/>
    </xf>
    <xf numFmtId="0" fontId="85" fillId="41" borderId="75" xfId="0" applyFont="1" applyFill="1" applyBorder="1" applyAlignment="1">
      <alignment horizontal="center" vertical="center" textRotation="255"/>
    </xf>
    <xf numFmtId="0" fontId="82" fillId="4" borderId="68" xfId="0" applyFont="1" applyFill="1" applyBorder="1" applyAlignment="1">
      <alignment horizontal="center" vertical="center"/>
    </xf>
    <xf numFmtId="0" fontId="82" fillId="4" borderId="69" xfId="0" applyFont="1" applyFill="1" applyBorder="1" applyAlignment="1">
      <alignment horizontal="center" vertical="center"/>
    </xf>
    <xf numFmtId="0" fontId="82" fillId="4" borderId="70" xfId="0" applyFont="1" applyFill="1" applyBorder="1" applyAlignment="1">
      <alignment horizontal="center" vertical="center"/>
    </xf>
    <xf numFmtId="0" fontId="83" fillId="41" borderId="73" xfId="0" applyFont="1" applyFill="1" applyBorder="1" applyAlignment="1">
      <alignment horizontal="center" vertical="center"/>
    </xf>
    <xf numFmtId="0" fontId="85" fillId="41" borderId="74" xfId="0" applyFont="1" applyFill="1" applyBorder="1" applyAlignment="1">
      <alignment horizontal="center" vertical="center"/>
    </xf>
    <xf numFmtId="0" fontId="81" fillId="0" borderId="51" xfId="0" applyFont="1" applyBorder="1" applyAlignment="1">
      <alignment horizontal="left" vertical="center" wrapText="1"/>
    </xf>
    <xf numFmtId="0" fontId="81" fillId="0" borderId="17" xfId="0" applyFont="1" applyBorder="1" applyAlignment="1">
      <alignment horizontal="left" vertical="center"/>
    </xf>
    <xf numFmtId="0" fontId="81" fillId="0" borderId="45" xfId="0" applyFont="1" applyBorder="1" applyAlignment="1">
      <alignment horizontal="left" vertical="center"/>
    </xf>
    <xf numFmtId="0" fontId="81" fillId="0" borderId="66" xfId="0" applyFont="1" applyBorder="1" applyAlignment="1">
      <alignment horizontal="left" vertical="center"/>
    </xf>
    <xf numFmtId="0" fontId="81" fillId="0" borderId="0" xfId="0" applyFont="1" applyAlignment="1">
      <alignment horizontal="left" vertical="center"/>
    </xf>
    <xf numFmtId="0" fontId="81" fillId="0" borderId="67" xfId="0" applyFont="1" applyBorder="1" applyAlignment="1">
      <alignment horizontal="left" vertical="center"/>
    </xf>
    <xf numFmtId="0" fontId="81" fillId="0" borderId="18" xfId="0" applyFont="1" applyBorder="1" applyAlignment="1">
      <alignment horizontal="left" vertical="center"/>
    </xf>
    <xf numFmtId="0" fontId="81" fillId="0" borderId="16" xfId="0" applyFont="1" applyBorder="1" applyAlignment="1">
      <alignment horizontal="left" vertical="center"/>
    </xf>
    <xf numFmtId="0" fontId="81" fillId="0" borderId="49" xfId="0" applyFont="1" applyBorder="1" applyAlignment="1">
      <alignment horizontal="left" vertical="center"/>
    </xf>
    <xf numFmtId="0" fontId="85" fillId="41" borderId="74" xfId="0" applyFont="1" applyFill="1" applyBorder="1" applyAlignment="1">
      <alignment horizontal="center" vertical="center" wrapText="1"/>
    </xf>
    <xf numFmtId="0" fontId="76" fillId="0" borderId="0" xfId="0" applyFont="1" applyAlignment="1">
      <alignment horizontal="center" vertical="center"/>
    </xf>
    <xf numFmtId="0" fontId="83" fillId="43" borderId="73" xfId="0" applyFont="1" applyFill="1" applyBorder="1" applyAlignment="1">
      <alignment horizontal="center" vertical="center" wrapText="1"/>
    </xf>
    <xf numFmtId="0" fontId="85" fillId="43" borderId="75" xfId="0" applyFont="1" applyFill="1" applyBorder="1" applyAlignment="1">
      <alignment horizontal="center" vertical="center"/>
    </xf>
    <xf numFmtId="0" fontId="81" fillId="0" borderId="51" xfId="0" applyFont="1" applyBorder="1" applyAlignment="1">
      <alignment horizontal="left" vertical="center"/>
    </xf>
    <xf numFmtId="0" fontId="81" fillId="0" borderId="76" xfId="0" quotePrefix="1" applyFont="1" applyBorder="1" applyAlignment="1">
      <alignment horizontal="left" vertical="center"/>
    </xf>
    <xf numFmtId="0" fontId="81" fillId="0" borderId="26" xfId="0" applyFont="1" applyBorder="1" applyAlignment="1">
      <alignment horizontal="left" vertical="center"/>
    </xf>
    <xf numFmtId="0" fontId="81" fillId="0" borderId="77" xfId="0" applyFont="1" applyBorder="1" applyAlignment="1">
      <alignment horizontal="left" vertical="center"/>
    </xf>
    <xf numFmtId="0" fontId="81" fillId="0" borderId="71" xfId="0" applyFont="1" applyBorder="1" applyAlignment="1">
      <alignment horizontal="left" vertical="center"/>
    </xf>
    <xf numFmtId="0" fontId="81" fillId="0" borderId="24" xfId="0" applyFont="1" applyBorder="1" applyAlignment="1">
      <alignment horizontal="left" vertical="center"/>
    </xf>
    <xf numFmtId="0" fontId="81" fillId="0" borderId="72" xfId="0" applyFont="1" applyBorder="1" applyAlignment="1">
      <alignment horizontal="left" vertical="center"/>
    </xf>
    <xf numFmtId="0" fontId="81" fillId="0" borderId="0" xfId="0" quotePrefix="1" applyFont="1" applyAlignment="1">
      <alignment horizontal="left" vertical="center"/>
    </xf>
    <xf numFmtId="0" fontId="81" fillId="0" borderId="67" xfId="0" quotePrefix="1" applyFont="1" applyBorder="1" applyAlignment="1">
      <alignment horizontal="left" vertical="center"/>
    </xf>
    <xf numFmtId="0" fontId="81" fillId="0" borderId="71" xfId="0" quotePrefix="1" applyFont="1" applyBorder="1" applyAlignment="1">
      <alignment horizontal="left" vertical="center"/>
    </xf>
    <xf numFmtId="0" fontId="81" fillId="0" borderId="24" xfId="0" quotePrefix="1" applyFont="1" applyBorder="1" applyAlignment="1">
      <alignment horizontal="left" vertical="center"/>
    </xf>
    <xf numFmtId="0" fontId="81" fillId="0" borderId="72" xfId="0" quotePrefix="1" applyFont="1" applyBorder="1" applyAlignment="1">
      <alignment horizontal="left" vertical="center"/>
    </xf>
    <xf numFmtId="0" fontId="83" fillId="43" borderId="73" xfId="0" applyFont="1" applyFill="1" applyBorder="1" applyAlignment="1">
      <alignment horizontal="center" vertical="center" textRotation="255" shrinkToFit="1"/>
    </xf>
    <xf numFmtId="0" fontId="83" fillId="43" borderId="74" xfId="0" applyFont="1" applyFill="1" applyBorder="1" applyAlignment="1">
      <alignment horizontal="center" vertical="center" textRotation="255" shrinkToFit="1"/>
    </xf>
    <xf numFmtId="0" fontId="85" fillId="43" borderId="74" xfId="0" applyFont="1" applyFill="1" applyBorder="1" applyAlignment="1">
      <alignment horizontal="center" vertical="center" textRotation="255" shrinkToFit="1"/>
    </xf>
    <xf numFmtId="0" fontId="85" fillId="43" borderId="75" xfId="0" applyFont="1" applyFill="1" applyBorder="1" applyAlignment="1">
      <alignment horizontal="center" vertical="center" textRotation="255" shrinkToFit="1"/>
    </xf>
    <xf numFmtId="0" fontId="82" fillId="42" borderId="68" xfId="0" applyFont="1" applyFill="1" applyBorder="1" applyAlignment="1">
      <alignment horizontal="center" vertical="center"/>
    </xf>
    <xf numFmtId="0" fontId="82" fillId="42" borderId="69" xfId="0" applyFont="1" applyFill="1" applyBorder="1" applyAlignment="1">
      <alignment horizontal="center" vertical="center"/>
    </xf>
    <xf numFmtId="0" fontId="82" fillId="42" borderId="70" xfId="0" applyFont="1" applyFill="1" applyBorder="1" applyAlignment="1">
      <alignment horizontal="center" vertical="center"/>
    </xf>
    <xf numFmtId="0" fontId="83" fillId="43" borderId="73" xfId="0" applyFont="1" applyFill="1" applyBorder="1" applyAlignment="1">
      <alignment horizontal="center" vertical="center" textRotation="255"/>
    </xf>
    <xf numFmtId="0" fontId="85" fillId="43" borderId="74" xfId="0" applyFont="1" applyFill="1" applyBorder="1" applyAlignment="1">
      <alignment horizontal="center" vertical="center" textRotation="255"/>
    </xf>
    <xf numFmtId="0" fontId="83" fillId="43" borderId="73" xfId="0" applyFont="1" applyFill="1" applyBorder="1" applyAlignment="1">
      <alignment horizontal="center" vertical="center"/>
    </xf>
    <xf numFmtId="0" fontId="85" fillId="43" borderId="74" xfId="0" applyFont="1" applyFill="1" applyBorder="1" applyAlignment="1">
      <alignment horizontal="center" vertical="center"/>
    </xf>
    <xf numFmtId="0" fontId="85" fillId="43" borderId="74" xfId="0" applyFont="1" applyFill="1" applyBorder="1" applyAlignment="1">
      <alignment horizontal="center" vertical="center" wrapText="1"/>
    </xf>
    <xf numFmtId="0" fontId="81" fillId="0" borderId="78" xfId="0" applyFont="1" applyBorder="1" applyAlignment="1">
      <alignment horizontal="left" vertical="center"/>
    </xf>
    <xf numFmtId="0" fontId="81" fillId="0" borderId="66" xfId="0" quotePrefix="1" applyFont="1" applyBorder="1" applyAlignment="1">
      <alignment horizontal="left" vertical="center"/>
    </xf>
    <xf numFmtId="0" fontId="42" fillId="2" borderId="19" xfId="8" applyFont="1" applyFill="1" applyBorder="1" applyAlignment="1">
      <alignment horizontal="left" vertical="center" wrapText="1"/>
    </xf>
    <xf numFmtId="49" fontId="42" fillId="38" borderId="19" xfId="8" applyNumberFormat="1" applyFont="1" applyFill="1" applyBorder="1" applyAlignment="1">
      <alignment horizontal="left" vertical="center" shrinkToFit="1"/>
    </xf>
    <xf numFmtId="0" fontId="42" fillId="3" borderId="19" xfId="8" applyFont="1" applyFill="1" applyBorder="1" applyAlignment="1">
      <alignment vertical="center" wrapText="1"/>
    </xf>
    <xf numFmtId="0" fontId="42" fillId="4" borderId="20" xfId="8" applyFont="1" applyFill="1" applyBorder="1" applyAlignment="1">
      <alignment horizontal="left" vertical="center" wrapText="1"/>
    </xf>
    <xf numFmtId="0" fontId="42" fillId="4" borderId="22" xfId="8" applyFont="1" applyFill="1" applyBorder="1" applyAlignment="1">
      <alignment horizontal="left" vertical="center" wrapText="1"/>
    </xf>
    <xf numFmtId="49" fontId="42" fillId="4" borderId="20" xfId="56" applyNumberFormat="1" applyFont="1" applyFill="1" applyBorder="1" applyAlignment="1">
      <alignment horizontal="left" vertical="center" shrinkToFit="1"/>
    </xf>
    <xf numFmtId="49" fontId="42" fillId="4" borderId="22" xfId="56" applyNumberFormat="1" applyFont="1" applyFill="1" applyBorder="1" applyAlignment="1">
      <alignment horizontal="left" vertical="center" shrinkToFit="1"/>
    </xf>
    <xf numFmtId="0" fontId="37" fillId="0" borderId="24" xfId="0" applyFont="1" applyBorder="1" applyAlignment="1">
      <alignment horizontal="left" vertical="top" wrapText="1"/>
    </xf>
    <xf numFmtId="49" fontId="7" fillId="38" borderId="19" xfId="7" applyNumberFormat="1" applyFill="1" applyBorder="1" applyAlignment="1" applyProtection="1">
      <alignment vertical="center"/>
    </xf>
    <xf numFmtId="49" fontId="33" fillId="38" borderId="19" xfId="0" applyNumberFormat="1" applyFont="1" applyFill="1" applyBorder="1">
      <alignment vertical="center"/>
    </xf>
    <xf numFmtId="0" fontId="42" fillId="2" borderId="20" xfId="8" applyFont="1" applyFill="1" applyBorder="1" applyAlignment="1">
      <alignment horizontal="center" vertical="center"/>
    </xf>
    <xf numFmtId="0" fontId="42" fillId="2" borderId="22" xfId="8" applyFont="1" applyFill="1" applyBorder="1" applyAlignment="1">
      <alignment horizontal="center" vertical="center"/>
    </xf>
    <xf numFmtId="49" fontId="42" fillId="4" borderId="20" xfId="8" applyNumberFormat="1" applyFont="1" applyFill="1" applyBorder="1" applyAlignment="1">
      <alignment horizontal="left" vertical="center" shrinkToFit="1"/>
    </xf>
    <xf numFmtId="49" fontId="42" fillId="4" borderId="22" xfId="8" applyNumberFormat="1" applyFont="1" applyFill="1" applyBorder="1" applyAlignment="1">
      <alignment horizontal="left" vertical="center" shrinkToFit="1"/>
    </xf>
    <xf numFmtId="0" fontId="35" fillId="39" borderId="0" xfId="0" applyFont="1" applyFill="1" applyAlignment="1">
      <alignment horizontal="center" vertical="center" wrapText="1"/>
    </xf>
    <xf numFmtId="0" fontId="35" fillId="39" borderId="0" xfId="0" applyFont="1" applyFill="1" applyAlignment="1">
      <alignment horizontal="center" vertical="center"/>
    </xf>
    <xf numFmtId="0" fontId="37" fillId="2" borderId="29" xfId="6" applyFont="1" applyFill="1" applyBorder="1" applyAlignment="1">
      <alignment horizontal="left" vertical="center" wrapText="1"/>
    </xf>
    <xf numFmtId="0" fontId="37" fillId="2" borderId="50" xfId="6" applyFont="1" applyFill="1" applyBorder="1" applyAlignment="1">
      <alignment horizontal="left" vertical="center" wrapText="1"/>
    </xf>
    <xf numFmtId="0" fontId="42" fillId="3" borderId="25" xfId="56" applyFont="1" applyFill="1" applyBorder="1" applyAlignment="1">
      <alignment horizontal="center" vertical="center" wrapText="1"/>
    </xf>
    <xf numFmtId="0" fontId="42" fillId="3" borderId="26" xfId="56" applyFont="1" applyFill="1" applyBorder="1" applyAlignment="1">
      <alignment horizontal="center" vertical="center" wrapText="1"/>
    </xf>
    <xf numFmtId="0" fontId="42" fillId="3" borderId="27" xfId="56" applyFont="1" applyFill="1" applyBorder="1" applyAlignment="1">
      <alignment horizontal="center" vertical="center" wrapText="1"/>
    </xf>
    <xf numFmtId="0" fontId="42" fillId="3" borderId="23" xfId="56" applyFont="1" applyFill="1" applyBorder="1" applyAlignment="1">
      <alignment horizontal="center" vertical="center" wrapText="1"/>
    </xf>
    <xf numFmtId="0" fontId="42" fillId="3" borderId="24" xfId="56" applyFont="1" applyFill="1" applyBorder="1" applyAlignment="1">
      <alignment horizontal="center" vertical="center" wrapText="1"/>
    </xf>
    <xf numFmtId="0" fontId="42" fillId="3" borderId="28" xfId="56" applyFont="1" applyFill="1" applyBorder="1" applyAlignment="1">
      <alignment horizontal="center" vertical="center" wrapText="1"/>
    </xf>
    <xf numFmtId="0" fontId="42" fillId="4" borderId="20" xfId="8" applyFont="1" applyFill="1" applyBorder="1" applyAlignment="1">
      <alignment horizontal="left" vertical="center" shrinkToFit="1"/>
    </xf>
    <xf numFmtId="0" fontId="42" fillId="4" borderId="22" xfId="8" applyFont="1" applyFill="1" applyBorder="1" applyAlignment="1">
      <alignment horizontal="left" vertical="center" shrinkToFit="1"/>
    </xf>
    <xf numFmtId="0" fontId="33" fillId="0" borderId="15" xfId="0" applyFont="1" applyBorder="1" applyAlignment="1">
      <alignment horizontal="left" vertical="top" wrapText="1"/>
    </xf>
    <xf numFmtId="0" fontId="33" fillId="0" borderId="0" xfId="0" applyFont="1" applyAlignment="1">
      <alignment horizontal="left" vertical="top" wrapText="1"/>
    </xf>
    <xf numFmtId="0" fontId="37" fillId="3" borderId="20" xfId="56" applyFont="1" applyFill="1" applyBorder="1" applyAlignment="1">
      <alignment horizontal="center" vertical="center" wrapText="1"/>
    </xf>
    <xf numFmtId="0" fontId="37" fillId="3" borderId="22" xfId="56" applyFont="1" applyFill="1" applyBorder="1" applyAlignment="1">
      <alignment horizontal="center" vertical="center" wrapText="1"/>
    </xf>
    <xf numFmtId="49" fontId="33" fillId="4" borderId="19" xfId="0" applyNumberFormat="1" applyFont="1" applyFill="1" applyBorder="1" applyAlignment="1" applyProtection="1">
      <alignment horizontal="left" vertical="center" wrapText="1"/>
      <protection locked="0"/>
    </xf>
    <xf numFmtId="49" fontId="33" fillId="38" borderId="19" xfId="0" applyNumberFormat="1" applyFont="1" applyFill="1" applyBorder="1" applyAlignment="1">
      <alignment horizontal="left" vertical="center" wrapText="1"/>
    </xf>
    <xf numFmtId="49" fontId="33" fillId="4" borderId="19" xfId="0" applyNumberFormat="1" applyFont="1" applyFill="1" applyBorder="1" applyAlignment="1">
      <alignment horizontal="left" vertical="top" wrapText="1"/>
    </xf>
    <xf numFmtId="0" fontId="37" fillId="2" borderId="19" xfId="0" applyFont="1" applyFill="1" applyBorder="1" applyAlignment="1">
      <alignment horizontal="left" vertical="center" wrapText="1"/>
    </xf>
    <xf numFmtId="0" fontId="37" fillId="0" borderId="0" xfId="0" applyFont="1" applyAlignment="1">
      <alignment horizontal="left" vertical="center" wrapText="1"/>
    </xf>
    <xf numFmtId="49" fontId="42" fillId="38" borderId="63" xfId="56" applyNumberFormat="1" applyFont="1" applyFill="1" applyBorder="1" applyAlignment="1">
      <alignment horizontal="left" vertical="center" shrinkToFit="1"/>
    </xf>
    <xf numFmtId="49" fontId="42" fillId="38" borderId="64" xfId="56" applyNumberFormat="1" applyFont="1" applyFill="1" applyBorder="1" applyAlignment="1">
      <alignment horizontal="left" vertical="center" shrinkToFit="1"/>
    </xf>
    <xf numFmtId="49" fontId="42" fillId="38" borderId="65" xfId="56" applyNumberFormat="1" applyFont="1" applyFill="1" applyBorder="1" applyAlignment="1">
      <alignment horizontal="left" vertical="center" shrinkToFit="1"/>
    </xf>
    <xf numFmtId="49" fontId="42" fillId="4" borderId="52" xfId="56" applyNumberFormat="1" applyFont="1" applyFill="1" applyBorder="1" applyAlignment="1">
      <alignment horizontal="left" vertical="center" shrinkToFit="1"/>
    </xf>
    <xf numFmtId="49" fontId="42" fillId="38" borderId="60" xfId="56" applyNumberFormat="1" applyFont="1" applyFill="1" applyBorder="1" applyAlignment="1">
      <alignment horizontal="left" vertical="center" shrinkToFit="1"/>
    </xf>
    <xf numFmtId="49" fontId="42" fillId="38" borderId="61" xfId="56" applyNumberFormat="1" applyFont="1" applyFill="1" applyBorder="1" applyAlignment="1">
      <alignment horizontal="left" vertical="center" shrinkToFit="1"/>
    </xf>
    <xf numFmtId="49" fontId="42" fillId="38" borderId="62" xfId="56" applyNumberFormat="1" applyFont="1" applyFill="1" applyBorder="1" applyAlignment="1">
      <alignment horizontal="left" vertical="center" shrinkToFit="1"/>
    </xf>
    <xf numFmtId="49" fontId="42" fillId="4" borderId="19" xfId="56" applyNumberFormat="1" applyFont="1" applyFill="1" applyBorder="1" applyAlignment="1">
      <alignment horizontal="left" vertical="center" shrinkToFit="1"/>
    </xf>
    <xf numFmtId="0" fontId="37" fillId="4" borderId="19" xfId="6" applyFont="1" applyFill="1" applyBorder="1" applyAlignment="1">
      <alignment horizontal="left" vertical="center" shrinkToFit="1"/>
    </xf>
    <xf numFmtId="0" fontId="42" fillId="36" borderId="19" xfId="8" applyFont="1" applyFill="1" applyBorder="1" applyAlignment="1">
      <alignment horizontal="left" vertical="center" shrinkToFit="1"/>
    </xf>
    <xf numFmtId="49" fontId="42" fillId="4" borderId="29" xfId="56" applyNumberFormat="1" applyFont="1" applyFill="1" applyBorder="1" applyAlignment="1">
      <alignment horizontal="left" vertical="center" shrinkToFit="1"/>
    </xf>
    <xf numFmtId="0" fontId="42" fillId="4" borderId="19" xfId="8" applyFont="1" applyFill="1" applyBorder="1" applyAlignment="1">
      <alignment horizontal="left" vertical="center" shrinkToFit="1"/>
    </xf>
    <xf numFmtId="0" fontId="42" fillId="4" borderId="19" xfId="6" applyFont="1" applyFill="1" applyBorder="1" applyAlignment="1">
      <alignment horizontal="left" vertical="center" shrinkToFit="1"/>
    </xf>
    <xf numFmtId="0" fontId="47" fillId="0" borderId="0" xfId="0" applyFont="1" applyAlignment="1">
      <alignment horizontal="center" vertical="center"/>
    </xf>
    <xf numFmtId="49" fontId="63" fillId="0" borderId="20" xfId="0" applyNumberFormat="1" applyFont="1" applyBorder="1" applyAlignment="1" applyProtection="1">
      <alignment horizontal="center" vertical="center" wrapText="1"/>
      <protection locked="0"/>
    </xf>
    <xf numFmtId="49" fontId="63" fillId="0" borderId="22" xfId="0" applyNumberFormat="1" applyFont="1" applyBorder="1" applyAlignment="1" applyProtection="1">
      <alignment horizontal="center" vertical="center" wrapText="1"/>
      <protection locked="0"/>
    </xf>
    <xf numFmtId="0" fontId="80" fillId="0" borderId="19" xfId="0" applyFont="1" applyBorder="1" applyAlignment="1">
      <alignment vertical="center" wrapText="1"/>
    </xf>
    <xf numFmtId="0" fontId="45" fillId="0" borderId="19" xfId="0" applyFont="1" applyBorder="1" applyAlignment="1">
      <alignment vertical="center" shrinkToFit="1"/>
    </xf>
    <xf numFmtId="0" fontId="45" fillId="0" borderId="0" xfId="0" applyFont="1" applyAlignment="1">
      <alignment horizontal="center" vertical="center"/>
    </xf>
    <xf numFmtId="0" fontId="45" fillId="0" borderId="25" xfId="0" applyFont="1" applyBorder="1" applyAlignment="1">
      <alignment horizontal="center" vertical="center" wrapText="1"/>
    </xf>
    <xf numFmtId="0" fontId="45" fillId="0" borderId="26" xfId="0" applyFont="1" applyBorder="1" applyAlignment="1">
      <alignment horizontal="center" vertical="center"/>
    </xf>
    <xf numFmtId="0" fontId="45" fillId="0" borderId="27" xfId="0" applyFont="1" applyBorder="1" applyAlignment="1">
      <alignment horizontal="center" vertical="center"/>
    </xf>
    <xf numFmtId="0" fontId="45" fillId="0" borderId="15" xfId="0" applyFont="1" applyBorder="1" applyAlignment="1">
      <alignment horizontal="center" vertical="center"/>
    </xf>
    <xf numFmtId="0" fontId="45" fillId="0" borderId="46" xfId="0" applyFont="1" applyBorder="1" applyAlignment="1">
      <alignment horizontal="center" vertical="center"/>
    </xf>
    <xf numFmtId="0" fontId="45" fillId="0" borderId="23" xfId="0" applyFont="1" applyBorder="1" applyAlignment="1">
      <alignment horizontal="center" vertical="center"/>
    </xf>
    <xf numFmtId="0" fontId="45" fillId="0" borderId="24" xfId="0" applyFont="1" applyBorder="1" applyAlignment="1">
      <alignment horizontal="center" vertical="center"/>
    </xf>
    <xf numFmtId="0" fontId="45" fillId="0" borderId="28" xfId="0" applyFont="1" applyBorder="1" applyAlignment="1">
      <alignment horizontal="center" vertical="center"/>
    </xf>
    <xf numFmtId="14" fontId="45" fillId="0" borderId="20" xfId="0" applyNumberFormat="1" applyFont="1" applyBorder="1" applyAlignment="1">
      <alignment horizontal="left" vertical="center"/>
    </xf>
    <xf numFmtId="14" fontId="45" fillId="0" borderId="21" xfId="0" applyNumberFormat="1" applyFont="1" applyBorder="1" applyAlignment="1">
      <alignment horizontal="left" vertical="center"/>
    </xf>
    <xf numFmtId="14" fontId="45" fillId="0" borderId="22" xfId="0" applyNumberFormat="1" applyFont="1" applyBorder="1" applyAlignment="1">
      <alignment horizontal="left" vertical="center"/>
    </xf>
    <xf numFmtId="49" fontId="45" fillId="0" borderId="20" xfId="0" applyNumberFormat="1" applyFont="1" applyBorder="1" applyAlignment="1" applyProtection="1">
      <alignment horizontal="left" vertical="center"/>
      <protection locked="0"/>
    </xf>
    <xf numFmtId="49" fontId="45" fillId="0" borderId="21" xfId="0" applyNumberFormat="1" applyFont="1" applyBorder="1" applyAlignment="1" applyProtection="1">
      <alignment horizontal="left" vertical="center"/>
      <protection locked="0"/>
    </xf>
    <xf numFmtId="49" fontId="45" fillId="0" borderId="22" xfId="0" applyNumberFormat="1" applyFont="1" applyBorder="1" applyAlignment="1" applyProtection="1">
      <alignment horizontal="left" vertical="center"/>
      <protection locked="0"/>
    </xf>
    <xf numFmtId="0" fontId="45" fillId="0" borderId="20" xfId="0" applyFont="1" applyBorder="1" applyAlignment="1">
      <alignment horizontal="left" vertical="center"/>
    </xf>
    <xf numFmtId="0" fontId="45" fillId="0" borderId="21" xfId="0" applyFont="1" applyBorder="1" applyAlignment="1">
      <alignment horizontal="left" vertical="center"/>
    </xf>
    <xf numFmtId="0" fontId="45" fillId="0" borderId="22" xfId="0" applyFont="1" applyBorder="1" applyAlignment="1">
      <alignment horizontal="left" vertical="center"/>
    </xf>
    <xf numFmtId="0" fontId="45" fillId="0" borderId="0" xfId="0" applyFont="1" applyAlignment="1">
      <alignment horizontal="left" vertical="top" wrapText="1"/>
    </xf>
    <xf numFmtId="0" fontId="45" fillId="0" borderId="19" xfId="0" applyFont="1" applyBorder="1">
      <alignment vertical="center"/>
    </xf>
    <xf numFmtId="0" fontId="45" fillId="0" borderId="25" xfId="0" applyFont="1" applyBorder="1" applyAlignment="1">
      <alignment horizontal="left" vertical="top" wrapText="1"/>
    </xf>
    <xf numFmtId="0" fontId="45" fillId="0" borderId="27" xfId="0" applyFont="1" applyBorder="1" applyAlignment="1">
      <alignment horizontal="left" vertical="top"/>
    </xf>
    <xf numFmtId="0" fontId="45" fillId="0" borderId="15" xfId="0" applyFont="1" applyBorder="1" applyAlignment="1">
      <alignment horizontal="left" vertical="top"/>
    </xf>
    <xf numFmtId="0" fontId="45" fillId="0" borderId="46" xfId="0" applyFont="1" applyBorder="1" applyAlignment="1">
      <alignment horizontal="left" vertical="top"/>
    </xf>
    <xf numFmtId="0" fontId="45" fillId="0" borderId="23" xfId="0" applyFont="1" applyBorder="1" applyAlignment="1">
      <alignment horizontal="left" vertical="top"/>
    </xf>
    <xf numFmtId="0" fontId="45" fillId="0" borderId="28" xfId="0" applyFont="1" applyBorder="1" applyAlignment="1">
      <alignment horizontal="left" vertical="top"/>
    </xf>
    <xf numFmtId="0" fontId="45" fillId="0" borderId="21" xfId="0" applyFont="1" applyBorder="1">
      <alignment vertical="center"/>
    </xf>
    <xf numFmtId="0" fontId="45" fillId="0" borderId="0" xfId="0" applyFont="1" applyAlignment="1">
      <alignment vertical="top"/>
    </xf>
    <xf numFmtId="49" fontId="45" fillId="0" borderId="24" xfId="0" applyNumberFormat="1" applyFont="1" applyBorder="1" applyAlignment="1" applyProtection="1">
      <alignment horizontal="left" vertical="center" shrinkToFit="1"/>
      <protection locked="0"/>
    </xf>
    <xf numFmtId="0" fontId="45" fillId="0" borderId="24" xfId="0" applyFont="1" applyBorder="1" applyAlignment="1">
      <alignment horizontal="left" vertical="center" shrinkToFit="1"/>
    </xf>
    <xf numFmtId="0" fontId="45" fillId="0" borderId="0" xfId="0" applyFont="1" applyAlignment="1">
      <alignment vertical="top" wrapText="1"/>
    </xf>
    <xf numFmtId="0" fontId="45" fillId="0" borderId="0" xfId="0" applyFont="1" applyAlignment="1">
      <alignment horizontal="left" vertical="center" wrapText="1"/>
    </xf>
    <xf numFmtId="0" fontId="45" fillId="0" borderId="0" xfId="0" applyFont="1">
      <alignment vertical="center"/>
    </xf>
    <xf numFmtId="0" fontId="45" fillId="0" borderId="24" xfId="0" applyFont="1" applyBorder="1">
      <alignment vertical="center"/>
    </xf>
    <xf numFmtId="49" fontId="45" fillId="0" borderId="25" xfId="0" applyNumberFormat="1" applyFont="1" applyBorder="1" applyAlignment="1" applyProtection="1">
      <alignment horizontal="left" vertical="top" wrapText="1"/>
      <protection locked="0"/>
    </xf>
    <xf numFmtId="49" fontId="45" fillId="0" borderId="26" xfId="0" applyNumberFormat="1" applyFont="1" applyBorder="1" applyAlignment="1" applyProtection="1">
      <alignment horizontal="left" vertical="top" wrapText="1"/>
      <protection locked="0"/>
    </xf>
    <xf numFmtId="49" fontId="45" fillId="0" borderId="27" xfId="0" applyNumberFormat="1" applyFont="1" applyBorder="1" applyAlignment="1" applyProtection="1">
      <alignment horizontal="left" vertical="top" wrapText="1"/>
      <protection locked="0"/>
    </xf>
    <xf numFmtId="49" fontId="45" fillId="0" borderId="23" xfId="0" applyNumberFormat="1" applyFont="1" applyBorder="1" applyAlignment="1" applyProtection="1">
      <alignment horizontal="left" vertical="top" wrapText="1"/>
      <protection locked="0"/>
    </xf>
    <xf numFmtId="49" fontId="45" fillId="0" borderId="24" xfId="0" applyNumberFormat="1" applyFont="1" applyBorder="1" applyAlignment="1" applyProtection="1">
      <alignment horizontal="left" vertical="top" wrapText="1"/>
      <protection locked="0"/>
    </xf>
    <xf numFmtId="49" fontId="45" fillId="0" borderId="28" xfId="0" applyNumberFormat="1" applyFont="1" applyBorder="1" applyAlignment="1" applyProtection="1">
      <alignment horizontal="left" vertical="top" wrapText="1"/>
      <protection locked="0"/>
    </xf>
    <xf numFmtId="0" fontId="45" fillId="0" borderId="20" xfId="0" applyFont="1" applyBorder="1" applyAlignment="1">
      <alignment horizontal="left" vertical="center" shrinkToFit="1"/>
    </xf>
    <xf numFmtId="0" fontId="45" fillId="0" borderId="21" xfId="0" applyFont="1" applyBorder="1" applyAlignment="1">
      <alignment horizontal="left" vertical="center" shrinkToFit="1"/>
    </xf>
    <xf numFmtId="0" fontId="90" fillId="0" borderId="0" xfId="0" applyFont="1" applyAlignment="1">
      <alignment horizontal="left" vertical="top" wrapText="1"/>
    </xf>
    <xf numFmtId="0" fontId="90" fillId="0" borderId="0" xfId="0" applyFont="1" applyAlignment="1">
      <alignment horizontal="left" vertical="top"/>
    </xf>
    <xf numFmtId="178" fontId="49" fillId="0" borderId="0" xfId="0" applyNumberFormat="1" applyFont="1" applyAlignment="1">
      <alignment horizontal="center" vertical="center"/>
    </xf>
    <xf numFmtId="0" fontId="58" fillId="0" borderId="0" xfId="0" applyFont="1" applyAlignment="1">
      <alignment horizontal="center" vertical="center" shrinkToFit="1"/>
    </xf>
    <xf numFmtId="0" fontId="46" fillId="0" borderId="0" xfId="0" applyFont="1" applyAlignment="1">
      <alignment horizontal="center" vertical="center" shrinkToFit="1"/>
    </xf>
    <xf numFmtId="0" fontId="56" fillId="0" borderId="0" xfId="0" applyFont="1" applyAlignment="1">
      <alignment horizontal="center" vertical="center"/>
    </xf>
    <xf numFmtId="0" fontId="57" fillId="0" borderId="0" xfId="0" applyFont="1" applyAlignment="1">
      <alignment horizontal="center" vertical="center"/>
    </xf>
    <xf numFmtId="0" fontId="58" fillId="0" borderId="0" xfId="0" applyFont="1" applyAlignment="1">
      <alignment horizontal="center" vertical="center" wrapText="1"/>
    </xf>
    <xf numFmtId="177" fontId="58" fillId="0" borderId="0" xfId="0" applyNumberFormat="1" applyFont="1" applyAlignment="1">
      <alignment horizontal="center" vertical="center" wrapText="1"/>
    </xf>
    <xf numFmtId="49" fontId="58" fillId="0" borderId="0" xfId="0" applyNumberFormat="1" applyFont="1" applyAlignment="1">
      <alignment horizontal="center" vertical="center" wrapText="1"/>
    </xf>
    <xf numFmtId="0" fontId="49" fillId="0" borderId="0" xfId="0" applyFont="1" applyAlignment="1">
      <alignment horizontal="center" vertical="center" wrapText="1"/>
    </xf>
    <xf numFmtId="0" fontId="91" fillId="0" borderId="0" xfId="0" applyFont="1" applyAlignment="1">
      <alignment horizontal="center" vertical="center"/>
    </xf>
    <xf numFmtId="0" fontId="92" fillId="0" borderId="0" xfId="0" applyFont="1" applyAlignment="1">
      <alignment horizontal="center" vertical="center"/>
    </xf>
    <xf numFmtId="0" fontId="49" fillId="0" borderId="0" xfId="0" applyFont="1" applyAlignment="1">
      <alignment horizontal="center" vertical="center"/>
    </xf>
    <xf numFmtId="0" fontId="58" fillId="0" borderId="0" xfId="0" applyFont="1" applyAlignment="1">
      <alignment horizontal="center" vertical="center"/>
    </xf>
    <xf numFmtId="0" fontId="52" fillId="0" borderId="15" xfId="0" applyFont="1" applyBorder="1" applyAlignment="1">
      <alignment horizontal="left" vertical="center" wrapText="1"/>
    </xf>
    <xf numFmtId="0" fontId="52" fillId="0" borderId="0" xfId="0" applyFont="1" applyAlignment="1">
      <alignment horizontal="left" vertical="center" wrapText="1"/>
    </xf>
    <xf numFmtId="0" fontId="52" fillId="0" borderId="46" xfId="0" applyFont="1" applyBorder="1" applyAlignment="1">
      <alignment horizontal="left" vertical="center" wrapText="1"/>
    </xf>
    <xf numFmtId="0" fontId="52" fillId="0" borderId="23" xfId="0" applyFont="1" applyBorder="1" applyAlignment="1">
      <alignment horizontal="left" vertical="center" wrapText="1"/>
    </xf>
    <xf numFmtId="0" fontId="52" fillId="0" borderId="24" xfId="0" applyFont="1" applyBorder="1" applyAlignment="1">
      <alignment horizontal="left" vertical="center" wrapText="1"/>
    </xf>
    <xf numFmtId="0" fontId="52" fillId="0" borderId="28" xfId="0" applyFont="1" applyBorder="1" applyAlignment="1">
      <alignment horizontal="left" vertical="center" wrapText="1"/>
    </xf>
    <xf numFmtId="0" fontId="61" fillId="0" borderId="0" xfId="0" applyFont="1" applyAlignment="1">
      <alignment horizontal="center" vertical="center" wrapText="1" shrinkToFit="1"/>
    </xf>
    <xf numFmtId="0" fontId="52" fillId="0" borderId="24" xfId="0" applyFont="1" applyBorder="1" applyAlignment="1">
      <alignment horizontal="left" vertical="center" shrinkToFit="1"/>
    </xf>
    <xf numFmtId="0" fontId="52" fillId="0" borderId="25" xfId="0" applyFont="1" applyBorder="1" applyAlignment="1">
      <alignment horizontal="left" vertical="center" wrapText="1"/>
    </xf>
    <xf numFmtId="0" fontId="52" fillId="0" borderId="26" xfId="0" applyFont="1" applyBorder="1" applyAlignment="1">
      <alignment horizontal="left" vertical="center" wrapText="1"/>
    </xf>
    <xf numFmtId="0" fontId="52" fillId="0" borderId="27" xfId="0" applyFont="1" applyBorder="1" applyAlignment="1">
      <alignment horizontal="left" vertical="center" wrapText="1"/>
    </xf>
    <xf numFmtId="0" fontId="52" fillId="39" borderId="22" xfId="0" applyFont="1" applyFill="1" applyBorder="1" applyAlignment="1">
      <alignment horizontal="center" vertical="center" wrapText="1"/>
    </xf>
    <xf numFmtId="0" fontId="52" fillId="39" borderId="19" xfId="0" applyFont="1" applyFill="1" applyBorder="1" applyAlignment="1">
      <alignment horizontal="center" vertical="center"/>
    </xf>
    <xf numFmtId="0" fontId="53" fillId="0" borderId="0" xfId="0" applyFont="1" applyAlignment="1">
      <alignment horizontal="center" vertical="center" wrapText="1"/>
    </xf>
    <xf numFmtId="0" fontId="52" fillId="0" borderId="0" xfId="0" applyFont="1" applyAlignment="1">
      <alignment horizontal="center" vertical="center"/>
    </xf>
    <xf numFmtId="49" fontId="52" fillId="0" borderId="19" xfId="0" applyNumberFormat="1" applyFont="1" applyBorder="1" applyAlignment="1">
      <alignment horizontal="center" vertical="center"/>
    </xf>
    <xf numFmtId="0" fontId="69" fillId="4" borderId="36" xfId="12" applyFont="1" applyFill="1" applyBorder="1" applyAlignment="1" applyProtection="1">
      <alignment vertical="center" wrapText="1"/>
      <protection locked="0"/>
    </xf>
    <xf numFmtId="0" fontId="69" fillId="4" borderId="19" xfId="12" applyFont="1" applyFill="1" applyBorder="1" applyProtection="1">
      <alignment vertical="center"/>
      <protection locked="0"/>
    </xf>
    <xf numFmtId="0" fontId="69" fillId="4" borderId="44" xfId="12" applyFont="1" applyFill="1" applyBorder="1" applyProtection="1">
      <alignment vertical="center"/>
      <protection locked="0"/>
    </xf>
    <xf numFmtId="0" fontId="69" fillId="4" borderId="41" xfId="12" applyFont="1" applyFill="1" applyBorder="1" applyProtection="1">
      <alignment vertical="center"/>
      <protection locked="0"/>
    </xf>
    <xf numFmtId="0" fontId="65" fillId="0" borderId="25" xfId="12" applyFont="1" applyBorder="1" applyAlignment="1" applyProtection="1">
      <alignment horizontal="left" vertical="center" wrapText="1" shrinkToFit="1"/>
      <protection locked="0"/>
    </xf>
    <xf numFmtId="0" fontId="0" fillId="0" borderId="26" xfId="0" applyBorder="1" applyAlignment="1" applyProtection="1">
      <alignment horizontal="left" vertical="center" wrapText="1" shrinkToFit="1"/>
      <protection locked="0"/>
    </xf>
    <xf numFmtId="0" fontId="0" fillId="0" borderId="27" xfId="0" applyBorder="1" applyAlignment="1" applyProtection="1">
      <alignment horizontal="left" vertical="center" wrapText="1" shrinkToFit="1"/>
      <protection locked="0"/>
    </xf>
    <xf numFmtId="0" fontId="0" fillId="0" borderId="23" xfId="0" applyBorder="1" applyAlignment="1" applyProtection="1">
      <alignment horizontal="left" vertical="center" wrapText="1" shrinkToFit="1"/>
      <protection locked="0"/>
    </xf>
    <xf numFmtId="0" fontId="0" fillId="0" borderId="24" xfId="0" applyBorder="1" applyAlignment="1" applyProtection="1">
      <alignment horizontal="left" vertical="center" wrapText="1" shrinkToFit="1"/>
      <protection locked="0"/>
    </xf>
    <xf numFmtId="0" fontId="0" fillId="0" borderId="28" xfId="0" applyBorder="1" applyAlignment="1" applyProtection="1">
      <alignment horizontal="left" vertical="center" wrapText="1" shrinkToFit="1"/>
      <protection locked="0"/>
    </xf>
    <xf numFmtId="0" fontId="67" fillId="4" borderId="30" xfId="12" applyFont="1" applyFill="1" applyBorder="1" applyProtection="1">
      <alignment vertical="center"/>
      <protection locked="0"/>
    </xf>
    <xf numFmtId="0" fontId="67" fillId="4" borderId="31" xfId="12" applyFont="1" applyFill="1" applyBorder="1" applyProtection="1">
      <alignment vertical="center"/>
      <protection locked="0"/>
    </xf>
    <xf numFmtId="0" fontId="67" fillId="4" borderId="36" xfId="12" applyFont="1" applyFill="1" applyBorder="1" applyProtection="1">
      <alignment vertical="center"/>
      <protection locked="0"/>
    </xf>
    <xf numFmtId="0" fontId="67" fillId="4" borderId="19" xfId="12" applyFont="1" applyFill="1" applyBorder="1" applyProtection="1">
      <alignment vertical="center"/>
      <protection locked="0"/>
    </xf>
    <xf numFmtId="0" fontId="67" fillId="4" borderId="36" xfId="12" applyFont="1" applyFill="1" applyBorder="1" applyAlignment="1" applyProtection="1">
      <alignment vertical="center" wrapText="1"/>
      <protection locked="0"/>
    </xf>
    <xf numFmtId="0" fontId="65" fillId="0" borderId="19" xfId="12" applyFont="1" applyBorder="1" applyAlignment="1" applyProtection="1">
      <alignment horizontal="right" vertical="center"/>
      <protection locked="0"/>
    </xf>
    <xf numFmtId="14" fontId="65" fillId="0" borderId="20" xfId="12" applyNumberFormat="1" applyFont="1" applyBorder="1" applyAlignment="1">
      <alignment horizontal="center" vertical="center"/>
    </xf>
    <xf numFmtId="14" fontId="65" fillId="0" borderId="21" xfId="12" applyNumberFormat="1" applyFont="1" applyBorder="1" applyAlignment="1">
      <alignment horizontal="center" vertical="center"/>
    </xf>
    <xf numFmtId="14" fontId="65" fillId="0" borderId="22" xfId="12" applyNumberFormat="1" applyFont="1" applyBorder="1" applyAlignment="1">
      <alignment horizontal="center" vertical="center"/>
    </xf>
    <xf numFmtId="0" fontId="67" fillId="4" borderId="20" xfId="12" applyFont="1" applyFill="1" applyBorder="1" applyAlignment="1">
      <alignment horizontal="left" vertical="center"/>
    </xf>
    <xf numFmtId="0" fontId="67" fillId="4" borderId="21" xfId="12" applyFont="1" applyFill="1" applyBorder="1" applyAlignment="1">
      <alignment horizontal="left" vertical="center"/>
    </xf>
    <xf numFmtId="0" fontId="67" fillId="4" borderId="22" xfId="12" applyFont="1" applyFill="1" applyBorder="1" applyAlignment="1">
      <alignment horizontal="left" vertical="center"/>
    </xf>
    <xf numFmtId="0" fontId="65" fillId="0" borderId="20" xfId="12" applyFont="1" applyBorder="1" applyAlignment="1">
      <alignment horizontal="center" vertical="center"/>
    </xf>
    <xf numFmtId="0" fontId="65" fillId="0" borderId="21" xfId="12" applyFont="1" applyBorder="1" applyAlignment="1">
      <alignment horizontal="center" vertical="center"/>
    </xf>
    <xf numFmtId="0" fontId="65" fillId="0" borderId="22" xfId="12" applyFont="1" applyBorder="1" applyAlignment="1">
      <alignment horizontal="center" vertical="center"/>
    </xf>
    <xf numFmtId="0" fontId="67" fillId="4" borderId="20" xfId="12" applyFont="1" applyFill="1" applyBorder="1" applyAlignment="1">
      <alignment horizontal="left" vertical="center" wrapText="1"/>
    </xf>
    <xf numFmtId="0" fontId="68" fillId="0" borderId="20" xfId="54" applyNumberFormat="1" applyFont="1" applyFill="1" applyBorder="1" applyAlignment="1">
      <alignment horizontal="left" vertical="center"/>
    </xf>
    <xf numFmtId="0" fontId="68" fillId="0" borderId="21" xfId="54" applyNumberFormat="1" applyFont="1" applyFill="1" applyBorder="1" applyAlignment="1">
      <alignment horizontal="left" vertical="center"/>
    </xf>
    <xf numFmtId="0" fontId="68" fillId="0" borderId="22" xfId="54" applyNumberFormat="1" applyFont="1" applyFill="1" applyBorder="1" applyAlignment="1">
      <alignment horizontal="left" vertical="center"/>
    </xf>
    <xf numFmtId="0" fontId="65" fillId="0" borderId="23" xfId="12" applyFont="1" applyBorder="1" applyAlignment="1">
      <alignment horizontal="left" vertical="center"/>
    </xf>
    <xf numFmtId="0" fontId="65" fillId="0" borderId="24" xfId="12" applyFont="1" applyBorder="1" applyAlignment="1">
      <alignment horizontal="left" vertical="center"/>
    </xf>
    <xf numFmtId="0" fontId="65" fillId="0" borderId="28" xfId="12" applyFont="1" applyBorder="1" applyAlignment="1">
      <alignment horizontal="left" vertical="center"/>
    </xf>
    <xf numFmtId="0" fontId="65" fillId="0" borderId="25" xfId="12" applyFont="1" applyBorder="1" applyAlignment="1">
      <alignment horizontal="left" vertical="center" wrapText="1"/>
    </xf>
    <xf numFmtId="0" fontId="65" fillId="0" borderId="26" xfId="12" applyFont="1" applyBorder="1" applyAlignment="1">
      <alignment horizontal="left" vertical="center" wrapText="1"/>
    </xf>
    <xf numFmtId="0" fontId="65" fillId="0" borderId="27" xfId="12" applyFont="1" applyBorder="1" applyAlignment="1">
      <alignment horizontal="left" vertical="center" wrapText="1"/>
    </xf>
    <xf numFmtId="0" fontId="65" fillId="0" borderId="23" xfId="12" applyFont="1" applyBorder="1" applyAlignment="1">
      <alignment horizontal="left" vertical="center" wrapText="1"/>
    </xf>
    <xf numFmtId="0" fontId="65" fillId="0" borderId="24" xfId="12" applyFont="1" applyBorder="1" applyAlignment="1">
      <alignment horizontal="left" vertical="center" wrapText="1"/>
    </xf>
    <xf numFmtId="0" fontId="65" fillId="0" borderId="28" xfId="12" applyFont="1" applyBorder="1" applyAlignment="1">
      <alignment horizontal="left" vertical="center" wrapText="1"/>
    </xf>
    <xf numFmtId="0" fontId="65" fillId="0" borderId="20" xfId="12" applyFont="1" applyBorder="1" applyAlignment="1">
      <alignment horizontal="center" vertical="center" shrinkToFit="1"/>
    </xf>
    <xf numFmtId="0" fontId="65" fillId="0" borderId="21" xfId="12" applyFont="1" applyBorder="1" applyAlignment="1">
      <alignment horizontal="center" vertical="center" shrinkToFit="1"/>
    </xf>
    <xf numFmtId="0" fontId="65" fillId="0" borderId="22" xfId="12" applyFont="1" applyBorder="1" applyAlignment="1">
      <alignment horizontal="center" vertical="center" shrinkToFit="1"/>
    </xf>
    <xf numFmtId="0" fontId="78" fillId="0" borderId="20" xfId="12" applyFont="1" applyBorder="1" applyAlignment="1">
      <alignment horizontal="center" vertical="center" shrinkToFit="1"/>
    </xf>
    <xf numFmtId="0" fontId="65" fillId="0" borderId="20" xfId="12" applyFont="1" applyBorder="1" applyAlignment="1" applyProtection="1">
      <alignment horizontal="left" vertical="center"/>
      <protection locked="0"/>
    </xf>
    <xf numFmtId="0" fontId="65" fillId="0" borderId="21" xfId="12" applyFont="1" applyBorder="1" applyAlignment="1" applyProtection="1">
      <alignment horizontal="left" vertical="center"/>
      <protection locked="0"/>
    </xf>
    <xf numFmtId="0" fontId="65" fillId="0" borderId="37" xfId="12" applyFont="1" applyBorder="1" applyAlignment="1" applyProtection="1">
      <alignment horizontal="left" vertical="center"/>
      <protection locked="0"/>
    </xf>
    <xf numFmtId="49" fontId="52" fillId="0" borderId="0" xfId="0" applyNumberFormat="1" applyFont="1" applyAlignment="1" applyProtection="1">
      <alignment horizontal="center" vertical="center"/>
      <protection locked="0"/>
    </xf>
    <xf numFmtId="0" fontId="65" fillId="0" borderId="58" xfId="12" applyFont="1" applyBorder="1" applyAlignment="1" applyProtection="1">
      <alignment horizontal="right" vertical="center"/>
      <protection locked="0"/>
    </xf>
    <xf numFmtId="0" fontId="65" fillId="0" borderId="32" xfId="12" applyFont="1" applyBorder="1" applyAlignment="1" applyProtection="1">
      <alignment horizontal="left" vertical="center"/>
      <protection locked="0"/>
    </xf>
    <xf numFmtId="0" fontId="65" fillId="0" borderId="17" xfId="12" applyFont="1" applyBorder="1" applyAlignment="1" applyProtection="1">
      <alignment horizontal="left" vertical="center"/>
      <protection locked="0"/>
    </xf>
    <xf numFmtId="0" fontId="65" fillId="0" borderId="45" xfId="12" applyFont="1" applyBorder="1" applyAlignment="1" applyProtection="1">
      <alignment horizontal="left" vertical="center"/>
      <protection locked="0"/>
    </xf>
    <xf numFmtId="0" fontId="65" fillId="0" borderId="20" xfId="12" applyFont="1" applyBorder="1" applyAlignment="1" applyProtection="1">
      <alignment horizontal="left" vertical="center" wrapText="1"/>
      <protection locked="0"/>
    </xf>
    <xf numFmtId="0" fontId="52" fillId="0" borderId="25" xfId="0" applyFont="1" applyBorder="1" applyAlignment="1">
      <alignment horizontal="center" vertical="center" shrinkToFit="1"/>
    </xf>
    <xf numFmtId="0" fontId="52" fillId="0" borderId="26" xfId="0" applyFont="1" applyBorder="1" applyAlignment="1">
      <alignment horizontal="center" vertical="center" shrinkToFit="1"/>
    </xf>
    <xf numFmtId="0" fontId="52" fillId="0" borderId="27" xfId="0" applyFont="1" applyBorder="1" applyAlignment="1">
      <alignment horizontal="center" vertical="center" shrinkToFit="1"/>
    </xf>
    <xf numFmtId="0" fontId="52" fillId="0" borderId="23" xfId="0" applyFont="1" applyBorder="1" applyAlignment="1">
      <alignment horizontal="center" vertical="center" shrinkToFit="1"/>
    </xf>
    <xf numFmtId="0" fontId="52" fillId="0" borderId="24" xfId="0" applyFont="1" applyBorder="1" applyAlignment="1">
      <alignment horizontal="center" vertical="center" shrinkToFit="1"/>
    </xf>
    <xf numFmtId="0" fontId="52" fillId="0" borderId="28" xfId="0" applyFont="1" applyBorder="1" applyAlignment="1">
      <alignment horizontal="center" vertical="center" shrinkToFit="1"/>
    </xf>
    <xf numFmtId="0" fontId="67" fillId="4" borderId="25" xfId="12" applyFont="1" applyFill="1" applyBorder="1" applyAlignment="1">
      <alignment horizontal="center" vertical="center" wrapText="1"/>
    </xf>
    <xf numFmtId="0" fontId="67" fillId="4" borderId="26" xfId="12" applyFont="1" applyFill="1" applyBorder="1" applyAlignment="1">
      <alignment horizontal="center" vertical="center" wrapText="1"/>
    </xf>
    <xf numFmtId="0" fontId="67" fillId="4" borderId="27" xfId="12" applyFont="1" applyFill="1" applyBorder="1" applyAlignment="1">
      <alignment horizontal="center" vertical="center" wrapText="1"/>
    </xf>
    <xf numFmtId="0" fontId="67" fillId="4" borderId="23" xfId="12" applyFont="1" applyFill="1" applyBorder="1" applyAlignment="1">
      <alignment horizontal="center" vertical="center" wrapText="1"/>
    </xf>
    <xf numFmtId="0" fontId="67" fillId="4" borderId="24" xfId="12" applyFont="1" applyFill="1" applyBorder="1" applyAlignment="1">
      <alignment horizontal="center" vertical="center" wrapText="1"/>
    </xf>
    <xf numFmtId="0" fontId="67" fillId="4" borderId="28" xfId="12" applyFont="1" applyFill="1" applyBorder="1" applyAlignment="1">
      <alignment horizontal="center" vertical="center" wrapText="1"/>
    </xf>
    <xf numFmtId="0" fontId="52" fillId="4" borderId="19" xfId="0" applyFont="1" applyFill="1" applyBorder="1" applyAlignment="1">
      <alignment horizontal="center" vertical="center"/>
    </xf>
    <xf numFmtId="0" fontId="52" fillId="0" borderId="19" xfId="0" applyFont="1" applyBorder="1" applyAlignment="1" applyProtection="1">
      <alignment horizontal="center" vertical="center"/>
      <protection locked="0"/>
    </xf>
    <xf numFmtId="0" fontId="65" fillId="0" borderId="31" xfId="12" applyFont="1" applyBorder="1" applyAlignment="1" applyProtection="1">
      <alignment horizontal="right" vertical="center"/>
      <protection locked="0"/>
    </xf>
    <xf numFmtId="0" fontId="52" fillId="0" borderId="25" xfId="0" applyFont="1" applyBorder="1" applyAlignment="1">
      <alignment horizontal="center" vertical="center" wrapText="1"/>
    </xf>
    <xf numFmtId="0" fontId="52" fillId="0" borderId="26" xfId="0" applyFont="1" applyBorder="1" applyAlignment="1">
      <alignment horizontal="center" vertical="center" wrapText="1"/>
    </xf>
    <xf numFmtId="0" fontId="52" fillId="0" borderId="27" xfId="0" applyFont="1" applyBorder="1" applyAlignment="1">
      <alignment horizontal="center" vertical="center" wrapText="1"/>
    </xf>
    <xf numFmtId="0" fontId="52" fillId="0" borderId="23" xfId="0" applyFont="1" applyBorder="1" applyAlignment="1">
      <alignment horizontal="center" vertical="center" wrapText="1"/>
    </xf>
    <xf numFmtId="0" fontId="52" fillId="0" borderId="24" xfId="0" applyFont="1" applyBorder="1" applyAlignment="1">
      <alignment horizontal="center" vertical="center" wrapText="1"/>
    </xf>
    <xf numFmtId="0" fontId="52" fillId="0" borderId="28" xfId="0" applyFont="1" applyBorder="1" applyAlignment="1">
      <alignment horizontal="center" vertical="center" wrapText="1"/>
    </xf>
    <xf numFmtId="0" fontId="67" fillId="0" borderId="19" xfId="12" applyFont="1" applyBorder="1" applyAlignment="1" applyProtection="1">
      <alignment horizontal="center" vertical="center" shrinkToFit="1"/>
      <protection locked="0"/>
    </xf>
    <xf numFmtId="0" fontId="67" fillId="4" borderId="19" xfId="12" applyFont="1" applyFill="1" applyBorder="1" applyAlignment="1">
      <alignment horizontal="left" vertical="center"/>
    </xf>
    <xf numFmtId="0" fontId="65" fillId="0" borderId="19" xfId="12" applyFont="1" applyBorder="1" applyAlignment="1" applyProtection="1">
      <alignment horizontal="center" vertical="center"/>
      <protection locked="0"/>
    </xf>
    <xf numFmtId="0" fontId="65" fillId="0" borderId="19" xfId="12" applyFont="1" applyBorder="1" applyAlignment="1" applyProtection="1">
      <alignment horizontal="left" vertical="center" wrapText="1"/>
      <protection locked="0"/>
    </xf>
    <xf numFmtId="0" fontId="67" fillId="4" borderId="19" xfId="12" applyFont="1" applyFill="1" applyBorder="1" applyAlignment="1">
      <alignment horizontal="center" vertical="center"/>
    </xf>
    <xf numFmtId="0" fontId="67" fillId="4" borderId="51" xfId="12" applyFont="1" applyFill="1" applyBorder="1" applyAlignment="1">
      <alignment vertical="center" wrapText="1"/>
    </xf>
    <xf numFmtId="0" fontId="67" fillId="4" borderId="17" xfId="12" applyFont="1" applyFill="1" applyBorder="1">
      <alignment vertical="center"/>
    </xf>
    <xf numFmtId="0" fontId="67" fillId="4" borderId="18" xfId="12" applyFont="1" applyFill="1" applyBorder="1">
      <alignment vertical="center"/>
    </xf>
    <xf numFmtId="0" fontId="67" fillId="4" borderId="16" xfId="12" applyFont="1" applyFill="1" applyBorder="1">
      <alignment vertical="center"/>
    </xf>
    <xf numFmtId="49" fontId="65" fillId="0" borderId="51" xfId="57" applyNumberFormat="1" applyFont="1" applyBorder="1" applyAlignment="1" applyProtection="1">
      <alignment horizontal="center" vertical="center"/>
      <protection locked="0"/>
    </xf>
    <xf numFmtId="49" fontId="65" fillId="0" borderId="17" xfId="57" applyNumberFormat="1" applyFont="1" applyBorder="1" applyAlignment="1" applyProtection="1">
      <alignment horizontal="center" vertical="center"/>
      <protection locked="0"/>
    </xf>
    <xf numFmtId="49" fontId="65" fillId="0" borderId="45" xfId="57" applyNumberFormat="1" applyFont="1" applyBorder="1" applyAlignment="1" applyProtection="1">
      <alignment horizontal="center" vertical="center"/>
      <protection locked="0"/>
    </xf>
    <xf numFmtId="49" fontId="65" fillId="0" borderId="18" xfId="57" applyNumberFormat="1" applyFont="1" applyBorder="1" applyAlignment="1" applyProtection="1">
      <alignment horizontal="center" vertical="center"/>
      <protection locked="0"/>
    </xf>
    <xf numFmtId="49" fontId="65" fillId="0" borderId="16" xfId="57" applyNumberFormat="1" applyFont="1" applyBorder="1" applyAlignment="1" applyProtection="1">
      <alignment horizontal="center" vertical="center"/>
      <protection locked="0"/>
    </xf>
    <xf numFmtId="49" fontId="65" fillId="0" borderId="49" xfId="57" applyNumberFormat="1" applyFont="1" applyBorder="1" applyAlignment="1" applyProtection="1">
      <alignment horizontal="center" vertical="center"/>
      <protection locked="0"/>
    </xf>
    <xf numFmtId="0" fontId="67" fillId="4" borderId="32" xfId="12" applyFont="1" applyFill="1" applyBorder="1" applyAlignment="1">
      <alignment horizontal="center" vertical="center"/>
    </xf>
    <xf numFmtId="0" fontId="67" fillId="4" borderId="17" xfId="12" applyFont="1" applyFill="1" applyBorder="1" applyAlignment="1">
      <alignment horizontal="center" vertical="center"/>
    </xf>
    <xf numFmtId="0" fontId="67" fillId="4" borderId="48" xfId="12" applyFont="1" applyFill="1" applyBorder="1" applyAlignment="1">
      <alignment horizontal="center" vertical="center"/>
    </xf>
    <xf numFmtId="0" fontId="67" fillId="4" borderId="16" xfId="12" applyFont="1" applyFill="1" applyBorder="1" applyAlignment="1">
      <alignment horizontal="center" vertical="center"/>
    </xf>
    <xf numFmtId="0" fontId="70" fillId="4" borderId="34" xfId="12" applyFont="1" applyFill="1" applyBorder="1" applyAlignment="1">
      <alignment horizontal="left" vertical="center"/>
    </xf>
    <xf numFmtId="0" fontId="70" fillId="4" borderId="35" xfId="12" applyFont="1" applyFill="1" applyBorder="1" applyAlignment="1">
      <alignment horizontal="left" vertical="center"/>
    </xf>
    <xf numFmtId="0" fontId="70" fillId="4" borderId="43" xfId="12" applyFont="1" applyFill="1" applyBorder="1" applyAlignment="1">
      <alignment horizontal="left" vertical="center"/>
    </xf>
    <xf numFmtId="0" fontId="65" fillId="40" borderId="31" xfId="12" applyFont="1" applyFill="1" applyBorder="1" applyAlignment="1" applyProtection="1">
      <alignment horizontal="left" vertical="center" wrapText="1" shrinkToFit="1"/>
      <protection locked="0"/>
    </xf>
    <xf numFmtId="0" fontId="70" fillId="4" borderId="38" xfId="12" applyFont="1" applyFill="1" applyBorder="1" applyAlignment="1">
      <alignment horizontal="left" vertical="center"/>
    </xf>
    <xf numFmtId="0" fontId="70" fillId="4" borderId="39" xfId="12" applyFont="1" applyFill="1" applyBorder="1" applyAlignment="1">
      <alignment horizontal="left" vertical="center"/>
    </xf>
    <xf numFmtId="0" fontId="70" fillId="4" borderId="40" xfId="12" applyFont="1" applyFill="1" applyBorder="1" applyAlignment="1">
      <alignment horizontal="left" vertical="center"/>
    </xf>
    <xf numFmtId="0" fontId="65" fillId="40" borderId="41" xfId="12" applyFont="1" applyFill="1" applyBorder="1" applyAlignment="1" applyProtection="1">
      <alignment horizontal="left" vertical="center" wrapText="1" shrinkToFit="1"/>
      <protection locked="0"/>
    </xf>
    <xf numFmtId="0" fontId="65" fillId="0" borderId="38" xfId="12" applyFont="1" applyBorder="1" applyAlignment="1" applyProtection="1">
      <alignment horizontal="left" vertical="center"/>
      <protection locked="0"/>
    </xf>
    <xf numFmtId="0" fontId="65" fillId="0" borderId="39" xfId="12" applyFont="1" applyBorder="1" applyAlignment="1" applyProtection="1">
      <alignment horizontal="left" vertical="center"/>
      <protection locked="0"/>
    </xf>
    <xf numFmtId="0" fontId="65" fillId="0" borderId="42" xfId="12" applyFont="1" applyBorder="1" applyAlignment="1" applyProtection="1">
      <alignment horizontal="left" vertical="center"/>
      <protection locked="0"/>
    </xf>
    <xf numFmtId="0" fontId="65" fillId="0" borderId="15" xfId="12" applyFont="1" applyBorder="1" applyAlignment="1" applyProtection="1">
      <alignment horizontal="left" vertical="center" wrapText="1" shrinkToFit="1"/>
      <protection locked="0"/>
    </xf>
    <xf numFmtId="0" fontId="65" fillId="0" borderId="0" xfId="12" applyFont="1" applyAlignment="1" applyProtection="1">
      <alignment horizontal="left" vertical="center" wrapText="1" shrinkToFit="1"/>
      <protection locked="0"/>
    </xf>
    <xf numFmtId="0" fontId="65" fillId="0" borderId="46" xfId="12" applyFont="1" applyBorder="1" applyAlignment="1" applyProtection="1">
      <alignment horizontal="left" vertical="center" wrapText="1" shrinkToFit="1"/>
      <protection locked="0"/>
    </xf>
    <xf numFmtId="0" fontId="65" fillId="0" borderId="41" xfId="12" applyFont="1" applyBorder="1" applyAlignment="1" applyProtection="1">
      <alignment horizontal="left" vertical="center" wrapText="1" shrinkToFit="1"/>
      <protection locked="0"/>
    </xf>
    <xf numFmtId="0" fontId="65" fillId="0" borderId="31" xfId="12" applyFont="1" applyBorder="1" applyAlignment="1" applyProtection="1">
      <alignment horizontal="left" vertical="center" wrapText="1" shrinkToFit="1"/>
      <protection locked="0"/>
    </xf>
    <xf numFmtId="0" fontId="65" fillId="0" borderId="23" xfId="12" applyFont="1" applyBorder="1" applyAlignment="1" applyProtection="1">
      <alignment horizontal="left" vertical="center" wrapText="1" shrinkToFit="1"/>
      <protection locked="0"/>
    </xf>
    <xf numFmtId="0" fontId="65" fillId="0" borderId="24" xfId="12" applyFont="1" applyBorder="1" applyAlignment="1" applyProtection="1">
      <alignment horizontal="left" vertical="center" wrapText="1" shrinkToFit="1"/>
      <protection locked="0"/>
    </xf>
    <xf numFmtId="0" fontId="65" fillId="0" borderId="28" xfId="12" applyFont="1" applyBorder="1" applyAlignment="1" applyProtection="1">
      <alignment horizontal="left" vertical="center" wrapText="1" shrinkToFit="1"/>
      <protection locked="0"/>
    </xf>
    <xf numFmtId="0" fontId="0" fillId="0" borderId="48" xfId="0" applyBorder="1" applyAlignment="1" applyProtection="1">
      <alignment horizontal="left" vertical="center" wrapText="1" shrinkToFit="1"/>
      <protection locked="0"/>
    </xf>
    <xf numFmtId="0" fontId="0" fillId="0" borderId="16" xfId="0" applyBorder="1" applyAlignment="1" applyProtection="1">
      <alignment horizontal="left" vertical="center" wrapText="1" shrinkToFit="1"/>
      <protection locked="0"/>
    </xf>
    <xf numFmtId="0" fontId="0" fillId="0" borderId="47" xfId="0" applyBorder="1" applyAlignment="1" applyProtection="1">
      <alignment horizontal="left" vertical="center" wrapText="1" shrinkToFit="1"/>
      <protection locked="0"/>
    </xf>
    <xf numFmtId="0" fontId="52" fillId="0" borderId="0" xfId="0" applyFont="1" applyAlignment="1">
      <alignment horizontal="right" vertical="center"/>
    </xf>
    <xf numFmtId="0" fontId="67" fillId="4" borderId="25" xfId="12" applyFont="1" applyFill="1" applyBorder="1" applyAlignment="1">
      <alignment horizontal="left" vertical="center" wrapText="1"/>
    </xf>
    <xf numFmtId="0" fontId="67" fillId="4" borderId="26" xfId="12" applyFont="1" applyFill="1" applyBorder="1" applyAlignment="1">
      <alignment horizontal="left" vertical="center"/>
    </xf>
    <xf numFmtId="0" fontId="67" fillId="4" borderId="27" xfId="12" applyFont="1" applyFill="1" applyBorder="1" applyAlignment="1">
      <alignment horizontal="left" vertical="center"/>
    </xf>
    <xf numFmtId="0" fontId="67" fillId="4" borderId="15" xfId="12" applyFont="1" applyFill="1" applyBorder="1" applyAlignment="1">
      <alignment horizontal="left" vertical="center"/>
    </xf>
    <xf numFmtId="0" fontId="67" fillId="4" borderId="0" xfId="12" applyFont="1" applyFill="1" applyAlignment="1">
      <alignment horizontal="left" vertical="center"/>
    </xf>
    <xf numFmtId="0" fontId="67" fillId="4" borderId="46" xfId="12" applyFont="1" applyFill="1" applyBorder="1" applyAlignment="1">
      <alignment horizontal="left" vertical="center"/>
    </xf>
    <xf numFmtId="0" fontId="65" fillId="0" borderId="41" xfId="12" applyFont="1" applyBorder="1" applyAlignment="1" applyProtection="1">
      <alignment horizontal="right" vertical="center"/>
      <protection locked="0"/>
    </xf>
    <xf numFmtId="0" fontId="65" fillId="0" borderId="59" xfId="12" applyFont="1" applyBorder="1" applyAlignment="1" applyProtection="1">
      <alignment horizontal="right" vertical="center"/>
      <protection locked="0"/>
    </xf>
    <xf numFmtId="0" fontId="65" fillId="0" borderId="26" xfId="12" applyFont="1" applyBorder="1" applyAlignment="1" applyProtection="1">
      <alignment horizontal="left" vertical="center" wrapText="1" shrinkToFit="1"/>
      <protection locked="0"/>
    </xf>
    <xf numFmtId="0" fontId="65" fillId="0" borderId="27" xfId="12" applyFont="1" applyBorder="1" applyAlignment="1" applyProtection="1">
      <alignment horizontal="left" vertical="center" wrapText="1" shrinkToFit="1"/>
      <protection locked="0"/>
    </xf>
    <xf numFmtId="0" fontId="65" fillId="0" borderId="32" xfId="12" applyFont="1" applyBorder="1" applyAlignment="1" applyProtection="1">
      <alignment horizontal="left" vertical="center" wrapText="1"/>
      <protection locked="0"/>
    </xf>
    <xf numFmtId="0" fontId="65" fillId="0" borderId="17" xfId="12" applyFont="1" applyBorder="1" applyAlignment="1" applyProtection="1">
      <alignment horizontal="left" vertical="center" wrapText="1"/>
      <protection locked="0"/>
    </xf>
    <xf numFmtId="0" fontId="65" fillId="0" borderId="33" xfId="12" applyFont="1" applyBorder="1" applyAlignment="1" applyProtection="1">
      <alignment horizontal="left" vertical="center" wrapText="1"/>
      <protection locked="0"/>
    </xf>
    <xf numFmtId="0" fontId="65" fillId="0" borderId="15" xfId="12" applyFont="1" applyBorder="1" applyAlignment="1" applyProtection="1">
      <alignment horizontal="left" vertical="center" wrapText="1"/>
      <protection locked="0"/>
    </xf>
    <xf numFmtId="0" fontId="65" fillId="0" borderId="0" xfId="12" applyFont="1" applyAlignment="1" applyProtection="1">
      <alignment horizontal="left" vertical="center" wrapText="1"/>
      <protection locked="0"/>
    </xf>
    <xf numFmtId="0" fontId="65" fillId="0" borderId="46" xfId="12" applyFont="1" applyBorder="1" applyAlignment="1" applyProtection="1">
      <alignment horizontal="left" vertical="center" wrapText="1"/>
      <protection locked="0"/>
    </xf>
    <xf numFmtId="0" fontId="55" fillId="0" borderId="0" xfId="0" applyFont="1" applyAlignment="1">
      <alignment horizontal="center" vertical="center" shrinkToFit="1"/>
    </xf>
    <xf numFmtId="0" fontId="67" fillId="4" borderId="15" xfId="12" applyFont="1" applyFill="1" applyBorder="1" applyAlignment="1">
      <alignment horizontal="center" vertical="center"/>
    </xf>
    <xf numFmtId="0" fontId="67" fillId="4" borderId="0" xfId="12" applyFont="1" applyFill="1" applyAlignment="1">
      <alignment horizontal="center" vertical="center"/>
    </xf>
    <xf numFmtId="0" fontId="67" fillId="4" borderId="46" xfId="12" applyFont="1" applyFill="1" applyBorder="1" applyAlignment="1">
      <alignment horizontal="center" vertical="center"/>
    </xf>
    <xf numFmtId="0" fontId="67" fillId="4" borderId="23" xfId="12" applyFont="1" applyFill="1" applyBorder="1" applyAlignment="1">
      <alignment horizontal="center" vertical="center"/>
    </xf>
    <xf numFmtId="0" fontId="67" fillId="4" borderId="24" xfId="12" applyFont="1" applyFill="1" applyBorder="1" applyAlignment="1">
      <alignment horizontal="center" vertical="center"/>
    </xf>
    <xf numFmtId="0" fontId="67" fillId="4" borderId="28" xfId="12" applyFont="1" applyFill="1" applyBorder="1" applyAlignment="1">
      <alignment horizontal="center" vertical="center"/>
    </xf>
    <xf numFmtId="0" fontId="67" fillId="0" borderId="25" xfId="12" applyFont="1" applyBorder="1" applyAlignment="1" applyProtection="1">
      <alignment horizontal="left" vertical="center" wrapText="1" shrinkToFit="1"/>
      <protection locked="0"/>
    </xf>
    <xf numFmtId="0" fontId="67" fillId="0" borderId="26" xfId="12" applyFont="1" applyBorder="1" applyAlignment="1" applyProtection="1">
      <alignment horizontal="left" vertical="center" wrapText="1" shrinkToFit="1"/>
      <protection locked="0"/>
    </xf>
    <xf numFmtId="0" fontId="67" fillId="0" borderId="27" xfId="12" applyFont="1" applyBorder="1" applyAlignment="1" applyProtection="1">
      <alignment horizontal="left" vertical="center" wrapText="1" shrinkToFit="1"/>
      <protection locked="0"/>
    </xf>
    <xf numFmtId="0" fontId="67" fillId="0" borderId="23" xfId="12" applyFont="1" applyBorder="1" applyAlignment="1" applyProtection="1">
      <alignment horizontal="left" vertical="center" wrapText="1" shrinkToFit="1"/>
      <protection locked="0"/>
    </xf>
    <xf numFmtId="0" fontId="67" fillId="0" borderId="24" xfId="12" applyFont="1" applyBorder="1" applyAlignment="1" applyProtection="1">
      <alignment horizontal="left" vertical="center" wrapText="1" shrinkToFit="1"/>
      <protection locked="0"/>
    </xf>
    <xf numFmtId="0" fontId="67" fillId="0" borderId="28" xfId="12" applyFont="1" applyBorder="1" applyAlignment="1" applyProtection="1">
      <alignment horizontal="left" vertical="center" wrapText="1" shrinkToFit="1"/>
      <protection locked="0"/>
    </xf>
    <xf numFmtId="49" fontId="65" fillId="0" borderId="25" xfId="12" applyNumberFormat="1" applyFont="1" applyBorder="1" applyAlignment="1" applyProtection="1">
      <alignment horizontal="center" vertical="center" shrinkToFit="1"/>
      <protection locked="0"/>
    </xf>
    <xf numFmtId="49" fontId="65" fillId="0" borderId="26" xfId="12" applyNumberFormat="1" applyFont="1" applyBorder="1" applyAlignment="1" applyProtection="1">
      <alignment horizontal="center" vertical="center" shrinkToFit="1"/>
      <protection locked="0"/>
    </xf>
    <xf numFmtId="49" fontId="65" fillId="0" borderId="27" xfId="12" applyNumberFormat="1" applyFont="1" applyBorder="1" applyAlignment="1" applyProtection="1">
      <alignment horizontal="center" vertical="center" shrinkToFit="1"/>
      <protection locked="0"/>
    </xf>
    <xf numFmtId="49" fontId="65" fillId="0" borderId="23" xfId="12" applyNumberFormat="1" applyFont="1" applyBorder="1" applyAlignment="1" applyProtection="1">
      <alignment horizontal="center" vertical="center" shrinkToFit="1"/>
      <protection locked="0"/>
    </xf>
    <xf numFmtId="49" fontId="65" fillId="0" borderId="24" xfId="12" applyNumberFormat="1" applyFont="1" applyBorder="1" applyAlignment="1" applyProtection="1">
      <alignment horizontal="center" vertical="center" shrinkToFit="1"/>
      <protection locked="0"/>
    </xf>
    <xf numFmtId="49" fontId="65" fillId="0" borderId="28" xfId="12" applyNumberFormat="1" applyFont="1" applyBorder="1" applyAlignment="1" applyProtection="1">
      <alignment horizontal="center" vertical="center" shrinkToFit="1"/>
      <protection locked="0"/>
    </xf>
    <xf numFmtId="179" fontId="46" fillId="0" borderId="0" xfId="0" applyNumberFormat="1" applyFont="1" applyAlignment="1" applyProtection="1">
      <alignment horizontal="center" vertical="center"/>
      <protection locked="0"/>
    </xf>
    <xf numFmtId="177" fontId="46" fillId="0" borderId="0" xfId="0" applyNumberFormat="1" applyFont="1" applyAlignment="1" applyProtection="1">
      <alignment horizontal="center" vertical="center" wrapText="1"/>
      <protection locked="0"/>
    </xf>
    <xf numFmtId="0" fontId="46" fillId="0" borderId="0" xfId="0" applyFont="1" applyAlignment="1">
      <alignment horizontal="center" vertical="center" wrapText="1"/>
    </xf>
    <xf numFmtId="177" fontId="46" fillId="0" borderId="0" xfId="0" applyNumberFormat="1" applyFont="1" applyAlignment="1">
      <alignment horizontal="center" vertical="center" wrapText="1"/>
    </xf>
    <xf numFmtId="0" fontId="46" fillId="0" borderId="0" xfId="0" applyFont="1" applyAlignment="1" applyProtection="1">
      <alignment horizontal="center" vertical="center" wrapText="1"/>
      <protection locked="0"/>
    </xf>
    <xf numFmtId="179" fontId="46" fillId="0" borderId="0" xfId="0" applyNumberFormat="1" applyFont="1" applyAlignment="1">
      <alignment horizontal="center" vertical="center"/>
    </xf>
    <xf numFmtId="0" fontId="46" fillId="0" borderId="0" xfId="0" applyFont="1" applyAlignment="1">
      <alignment horizontal="center" vertical="center" wrapText="1" shrinkToFit="1"/>
    </xf>
    <xf numFmtId="0" fontId="46" fillId="0" borderId="0" xfId="0" applyFont="1" applyAlignment="1" applyProtection="1">
      <alignment horizontal="center" vertical="center" wrapText="1" shrinkToFit="1"/>
      <protection locked="0"/>
    </xf>
    <xf numFmtId="0" fontId="46" fillId="0" borderId="0" xfId="0" applyFont="1" applyAlignment="1">
      <alignment horizontal="center" vertical="center"/>
    </xf>
    <xf numFmtId="0" fontId="93" fillId="0" borderId="0" xfId="0" applyFont="1" applyAlignment="1">
      <alignment horizontal="center" vertical="center"/>
    </xf>
  </cellXfs>
  <cellStyles count="79">
    <cellStyle name="20% - アクセント 1 2" xfId="31" xr:uid="{00000000-0005-0000-0000-000000000000}"/>
    <cellStyle name="20% - アクセント 1 2 2" xfId="59" xr:uid="{00000000-0005-0000-0000-000001000000}"/>
    <cellStyle name="20% - アクセント 2 2" xfId="35" xr:uid="{00000000-0005-0000-0000-000002000000}"/>
    <cellStyle name="20% - アクセント 2 2 2" xfId="62" xr:uid="{00000000-0005-0000-0000-000003000000}"/>
    <cellStyle name="20% - アクセント 3 2" xfId="39" xr:uid="{00000000-0005-0000-0000-000004000000}"/>
    <cellStyle name="20% - アクセント 3 2 2" xfId="65" xr:uid="{00000000-0005-0000-0000-000005000000}"/>
    <cellStyle name="20% - アクセント 4 2" xfId="43" xr:uid="{00000000-0005-0000-0000-000006000000}"/>
    <cellStyle name="20% - アクセント 4 2 2" xfId="68" xr:uid="{00000000-0005-0000-0000-000007000000}"/>
    <cellStyle name="20% - アクセント 5 2" xfId="47" xr:uid="{00000000-0005-0000-0000-000008000000}"/>
    <cellStyle name="20% - アクセント 5 2 2" xfId="71" xr:uid="{00000000-0005-0000-0000-000009000000}"/>
    <cellStyle name="20% - アクセント 6 2" xfId="51" xr:uid="{00000000-0005-0000-0000-00000A000000}"/>
    <cellStyle name="20% - アクセント 6 2 2" xfId="74" xr:uid="{00000000-0005-0000-0000-00000B000000}"/>
    <cellStyle name="40% - アクセント 1 2" xfId="32" xr:uid="{00000000-0005-0000-0000-00000C000000}"/>
    <cellStyle name="40% - アクセント 1 2 2" xfId="60" xr:uid="{00000000-0005-0000-0000-00000D000000}"/>
    <cellStyle name="40% - アクセント 2 2" xfId="36" xr:uid="{00000000-0005-0000-0000-00000E000000}"/>
    <cellStyle name="40% - アクセント 2 2 2" xfId="63" xr:uid="{00000000-0005-0000-0000-00000F000000}"/>
    <cellStyle name="40% - アクセント 3 2" xfId="40" xr:uid="{00000000-0005-0000-0000-000010000000}"/>
    <cellStyle name="40% - アクセント 3 2 2" xfId="66" xr:uid="{00000000-0005-0000-0000-000011000000}"/>
    <cellStyle name="40% - アクセント 4 2" xfId="44" xr:uid="{00000000-0005-0000-0000-000012000000}"/>
    <cellStyle name="40% - アクセント 4 2 2" xfId="69" xr:uid="{00000000-0005-0000-0000-000013000000}"/>
    <cellStyle name="40% - アクセント 5 2" xfId="48" xr:uid="{00000000-0005-0000-0000-000014000000}"/>
    <cellStyle name="40% - アクセント 5 2 2" xfId="72" xr:uid="{00000000-0005-0000-0000-000015000000}"/>
    <cellStyle name="40% - アクセント 6 2" xfId="52" xr:uid="{00000000-0005-0000-0000-000016000000}"/>
    <cellStyle name="40% - アクセント 6 2 2" xfId="75" xr:uid="{00000000-0005-0000-0000-000017000000}"/>
    <cellStyle name="60% - アクセント 1 2" xfId="33" xr:uid="{00000000-0005-0000-0000-000018000000}"/>
    <cellStyle name="60% - アクセント 1 2 2" xfId="61" xr:uid="{00000000-0005-0000-0000-000019000000}"/>
    <cellStyle name="60% - アクセント 2 2" xfId="37" xr:uid="{00000000-0005-0000-0000-00001A000000}"/>
    <cellStyle name="60% - アクセント 2 2 2" xfId="64" xr:uid="{00000000-0005-0000-0000-00001B000000}"/>
    <cellStyle name="60% - アクセント 3 2" xfId="41" xr:uid="{00000000-0005-0000-0000-00001C000000}"/>
    <cellStyle name="60% - アクセント 3 2 2" xfId="67" xr:uid="{00000000-0005-0000-0000-00001D000000}"/>
    <cellStyle name="60% - アクセント 4 2" xfId="45" xr:uid="{00000000-0005-0000-0000-00001E000000}"/>
    <cellStyle name="60% - アクセント 4 2 2" xfId="70" xr:uid="{00000000-0005-0000-0000-00001F000000}"/>
    <cellStyle name="60% - アクセント 5 2" xfId="49" xr:uid="{00000000-0005-0000-0000-000020000000}"/>
    <cellStyle name="60% - アクセント 5 2 2" xfId="73" xr:uid="{00000000-0005-0000-0000-000021000000}"/>
    <cellStyle name="60% - アクセント 6 2" xfId="53" xr:uid="{00000000-0005-0000-0000-000022000000}"/>
    <cellStyle name="60% - アクセント 6 2 2" xfId="76" xr:uid="{00000000-0005-0000-0000-000023000000}"/>
    <cellStyle name="アクセント 1 2" xfId="30" xr:uid="{00000000-0005-0000-0000-000024000000}"/>
    <cellStyle name="アクセント 2 2" xfId="34" xr:uid="{00000000-0005-0000-0000-000025000000}"/>
    <cellStyle name="アクセント 3 2" xfId="38" xr:uid="{00000000-0005-0000-0000-000026000000}"/>
    <cellStyle name="アクセント 4 2" xfId="42" xr:uid="{00000000-0005-0000-0000-000027000000}"/>
    <cellStyle name="アクセント 5 2" xfId="46" xr:uid="{00000000-0005-0000-0000-000028000000}"/>
    <cellStyle name="アクセント 6 2" xfId="50" xr:uid="{00000000-0005-0000-0000-000029000000}"/>
    <cellStyle name="タイトル 2" xfId="13" xr:uid="{00000000-0005-0000-0000-00002A000000}"/>
    <cellStyle name="チェック セル 2" xfId="25" xr:uid="{00000000-0005-0000-0000-00002B000000}"/>
    <cellStyle name="どちらでもない 2" xfId="20" xr:uid="{00000000-0005-0000-0000-00002C000000}"/>
    <cellStyle name="ハイパーリンク" xfId="7" builtinId="8"/>
    <cellStyle name="ハイパーリンク 2" xfId="54" xr:uid="{00000000-0005-0000-0000-00002E000000}"/>
    <cellStyle name="メモ 2" xfId="27" xr:uid="{00000000-0005-0000-0000-00002F000000}"/>
    <cellStyle name="メモ 2 2" xfId="58" xr:uid="{00000000-0005-0000-0000-000030000000}"/>
    <cellStyle name="リンク セル 2" xfId="24" xr:uid="{00000000-0005-0000-0000-000031000000}"/>
    <cellStyle name="悪い 2" xfId="19" xr:uid="{00000000-0005-0000-0000-000032000000}"/>
    <cellStyle name="計算 2" xfId="23" xr:uid="{00000000-0005-0000-0000-000033000000}"/>
    <cellStyle name="警告文 2" xfId="26" xr:uid="{00000000-0005-0000-0000-000034000000}"/>
    <cellStyle name="見出し 1 2" xfId="14" xr:uid="{00000000-0005-0000-0000-000035000000}"/>
    <cellStyle name="見出し 2 2" xfId="15" xr:uid="{00000000-0005-0000-0000-000036000000}"/>
    <cellStyle name="見出し 3 2" xfId="16" xr:uid="{00000000-0005-0000-0000-000037000000}"/>
    <cellStyle name="見出し 4 2" xfId="17" xr:uid="{00000000-0005-0000-0000-000038000000}"/>
    <cellStyle name="集計 2" xfId="29" xr:uid="{00000000-0005-0000-0000-000039000000}"/>
    <cellStyle name="出力 2" xfId="22" xr:uid="{00000000-0005-0000-0000-00003A000000}"/>
    <cellStyle name="説明文 2" xfId="28" xr:uid="{00000000-0005-0000-0000-00003B000000}"/>
    <cellStyle name="入力 2" xfId="21" xr:uid="{00000000-0005-0000-0000-00003C000000}"/>
    <cellStyle name="標準" xfId="0" builtinId="0"/>
    <cellStyle name="標準 2" xfId="2" xr:uid="{00000000-0005-0000-0000-00003E000000}"/>
    <cellStyle name="標準 2 2" xfId="55" xr:uid="{00000000-0005-0000-0000-00003F000000}"/>
    <cellStyle name="標準 3" xfId="3" xr:uid="{00000000-0005-0000-0000-000040000000}"/>
    <cellStyle name="標準 4" xfId="4" xr:uid="{00000000-0005-0000-0000-000041000000}"/>
    <cellStyle name="標準 5" xfId="5" xr:uid="{00000000-0005-0000-0000-000042000000}"/>
    <cellStyle name="標準 6" xfId="1" xr:uid="{00000000-0005-0000-0000-000043000000}"/>
    <cellStyle name="標準 7" xfId="12" xr:uid="{00000000-0005-0000-0000-000044000000}"/>
    <cellStyle name="標準 7 2" xfId="57" xr:uid="{00000000-0005-0000-0000-000045000000}"/>
    <cellStyle name="標準_Sheet1" xfId="6" xr:uid="{00000000-0005-0000-0000-000046000000}"/>
    <cellStyle name="標準_Sheet1 2" xfId="8" xr:uid="{00000000-0005-0000-0000-000047000000}"/>
    <cellStyle name="標準_Sheet1 2 2" xfId="56" xr:uid="{00000000-0005-0000-0000-000048000000}"/>
    <cellStyle name="標準_入力タブ" xfId="78" xr:uid="{00000000-0005-0000-0000-000049000000}"/>
    <cellStyle name="標準_入力規則 2" xfId="77" xr:uid="{00000000-0005-0000-0000-00004A000000}"/>
    <cellStyle name="表示済みのハイパーリンク" xfId="10" builtinId="9" hidden="1"/>
    <cellStyle name="表示済みのハイパーリンク" xfId="11" builtinId="9" hidden="1"/>
    <cellStyle name="表示済みのハイパーリンク" xfId="9" builtinId="9" hidden="1"/>
    <cellStyle name="良い 2" xfId="18" xr:uid="{00000000-0005-0000-0000-00004E000000}"/>
  </cellStyles>
  <dxfs count="5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fgColor rgb="FFFFFF00"/>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G"/><Relationship Id="rId3" Type="http://schemas.openxmlformats.org/officeDocument/2006/relationships/image" Target="../media/image3.JPG"/><Relationship Id="rId7" Type="http://schemas.openxmlformats.org/officeDocument/2006/relationships/image" Target="../media/image7.JPG"/><Relationship Id="rId12" Type="http://schemas.openxmlformats.org/officeDocument/2006/relationships/image" Target="../media/image12.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G"/><Relationship Id="rId5" Type="http://schemas.openxmlformats.org/officeDocument/2006/relationships/image" Target="../media/image5.JPG"/><Relationship Id="rId10" Type="http://schemas.openxmlformats.org/officeDocument/2006/relationships/image" Target="../media/image10.JPG"/><Relationship Id="rId4" Type="http://schemas.openxmlformats.org/officeDocument/2006/relationships/image" Target="../media/image4.JPG"/><Relationship Id="rId9" Type="http://schemas.openxmlformats.org/officeDocument/2006/relationships/image" Target="../media/image9.JP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9</xdr:col>
      <xdr:colOff>433915</xdr:colOff>
      <xdr:row>23</xdr:row>
      <xdr:rowOff>148169</xdr:rowOff>
    </xdr:from>
    <xdr:to>
      <xdr:col>17</xdr:col>
      <xdr:colOff>677333</xdr:colOff>
      <xdr:row>27</xdr:row>
      <xdr:rowOff>10584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625165" y="4318002"/>
          <a:ext cx="5746751" cy="582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Information entered in (1) is reflected automatically on "Application</a:t>
          </a:r>
          <a:r>
            <a:rPr kumimoji="1" lang="en-US" altLang="ja-JP" sz="1100" baseline="0"/>
            <a:t> _ Written Oath", "Synopsis Cover Page" and "List of research achievements" and "CV".</a:t>
          </a:r>
          <a:endParaRPr kumimoji="1" lang="en-US" altLang="ja-JP" sz="1100"/>
        </a:p>
      </xdr:txBody>
    </xdr:sp>
    <xdr:clientData/>
  </xdr:twoCellAnchor>
  <xdr:twoCellAnchor>
    <xdr:from>
      <xdr:col>2</xdr:col>
      <xdr:colOff>158751</xdr:colOff>
      <xdr:row>30</xdr:row>
      <xdr:rowOff>148167</xdr:rowOff>
    </xdr:from>
    <xdr:to>
      <xdr:col>4</xdr:col>
      <xdr:colOff>645583</xdr:colOff>
      <xdr:row>33</xdr:row>
      <xdr:rowOff>105835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534584" y="5588000"/>
          <a:ext cx="1862666" cy="49741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r>
            <a:rPr kumimoji="1" lang="en-US" altLang="ja-JP" sz="1100"/>
            <a:t>Application for Doctoral Degree with Written Oath</a:t>
          </a:r>
          <a:endParaRPr kumimoji="1" lang="ja-JP" altLang="en-US" sz="1100"/>
        </a:p>
      </xdr:txBody>
    </xdr:sp>
    <xdr:clientData/>
  </xdr:twoCellAnchor>
  <xdr:twoCellAnchor>
    <xdr:from>
      <xdr:col>2</xdr:col>
      <xdr:colOff>158750</xdr:colOff>
      <xdr:row>52</xdr:row>
      <xdr:rowOff>31751</xdr:rowOff>
    </xdr:from>
    <xdr:to>
      <xdr:col>5</xdr:col>
      <xdr:colOff>92075</xdr:colOff>
      <xdr:row>55</xdr:row>
      <xdr:rowOff>60326</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534583" y="9429751"/>
          <a:ext cx="1997075" cy="568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Data entry is completed once all yellow parts are filled in.</a:t>
          </a:r>
          <a:endParaRPr kumimoji="1" lang="ja-JP" altLang="en-US" sz="1000"/>
        </a:p>
      </xdr:txBody>
    </xdr:sp>
    <xdr:clientData/>
  </xdr:twoCellAnchor>
  <xdr:twoCellAnchor>
    <xdr:from>
      <xdr:col>6</xdr:col>
      <xdr:colOff>677333</xdr:colOff>
      <xdr:row>32</xdr:row>
      <xdr:rowOff>137583</xdr:rowOff>
    </xdr:from>
    <xdr:to>
      <xdr:col>9</xdr:col>
      <xdr:colOff>54503</xdr:colOff>
      <xdr:row>34</xdr:row>
      <xdr:rowOff>94278</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804833" y="5937250"/>
          <a:ext cx="1440920" cy="3165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Cover Page</a:t>
          </a:r>
          <a:endParaRPr kumimoji="1" lang="ja-JP" altLang="en-US" sz="1100"/>
        </a:p>
      </xdr:txBody>
    </xdr:sp>
    <xdr:clientData/>
  </xdr:twoCellAnchor>
  <xdr:twoCellAnchor>
    <xdr:from>
      <xdr:col>10</xdr:col>
      <xdr:colOff>0</xdr:colOff>
      <xdr:row>32</xdr:row>
      <xdr:rowOff>148167</xdr:rowOff>
    </xdr:from>
    <xdr:to>
      <xdr:col>12</xdr:col>
      <xdr:colOff>65087</xdr:colOff>
      <xdr:row>34</xdr:row>
      <xdr:rowOff>104862</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879167" y="5947834"/>
          <a:ext cx="1440920" cy="3165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Main</a:t>
          </a:r>
          <a:r>
            <a:rPr kumimoji="1" lang="en-US" altLang="ja-JP" sz="1100" baseline="0"/>
            <a:t> body</a:t>
          </a:r>
          <a:endParaRPr kumimoji="1" lang="ja-JP" altLang="en-US" sz="1100"/>
        </a:p>
      </xdr:txBody>
    </xdr:sp>
    <xdr:clientData/>
  </xdr:twoCellAnchor>
  <xdr:twoCellAnchor>
    <xdr:from>
      <xdr:col>13</xdr:col>
      <xdr:colOff>10584</xdr:colOff>
      <xdr:row>32</xdr:row>
      <xdr:rowOff>42334</xdr:rowOff>
    </xdr:from>
    <xdr:to>
      <xdr:col>15</xdr:col>
      <xdr:colOff>75671</xdr:colOff>
      <xdr:row>35</xdr:row>
      <xdr:rowOff>36635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8964084" y="5933180"/>
          <a:ext cx="1442549" cy="5438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List of research achievements</a:t>
          </a:r>
          <a:endParaRPr kumimoji="1" lang="ja-JP" altLang="en-US" sz="1100"/>
        </a:p>
      </xdr:txBody>
    </xdr:sp>
    <xdr:clientData/>
  </xdr:twoCellAnchor>
  <xdr:twoCellAnchor>
    <xdr:from>
      <xdr:col>17</xdr:col>
      <xdr:colOff>52917</xdr:colOff>
      <xdr:row>32</xdr:row>
      <xdr:rowOff>105834</xdr:rowOff>
    </xdr:from>
    <xdr:to>
      <xdr:col>18</xdr:col>
      <xdr:colOff>287336</xdr:colOff>
      <xdr:row>34</xdr:row>
      <xdr:rowOff>62529</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1747500" y="5905501"/>
          <a:ext cx="922336" cy="3165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CV</a:t>
          </a:r>
          <a:endParaRPr kumimoji="1" lang="ja-JP" altLang="en-US" sz="1100"/>
        </a:p>
      </xdr:txBody>
    </xdr:sp>
    <xdr:clientData/>
  </xdr:twoCellAnchor>
  <xdr:twoCellAnchor>
    <xdr:from>
      <xdr:col>6</xdr:col>
      <xdr:colOff>366346</xdr:colOff>
      <xdr:row>51</xdr:row>
      <xdr:rowOff>63501</xdr:rowOff>
    </xdr:from>
    <xdr:to>
      <xdr:col>9</xdr:col>
      <xdr:colOff>381001</xdr:colOff>
      <xdr:row>55</xdr:row>
      <xdr:rowOff>49742</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4498731" y="9434636"/>
          <a:ext cx="2080847" cy="7189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C</a:t>
          </a:r>
          <a:r>
            <a:rPr kumimoji="1" lang="en-US" altLang="ja-JP" sz="1000" baseline="0"/>
            <a:t>over page is generated automatically. Thus, please do not add/delete, in principle.</a:t>
          </a:r>
          <a:endParaRPr kumimoji="1" lang="ja-JP" altLang="en-US" sz="1000"/>
        </a:p>
      </xdr:txBody>
    </xdr:sp>
    <xdr:clientData/>
  </xdr:twoCellAnchor>
  <xdr:twoCellAnchor>
    <xdr:from>
      <xdr:col>10</xdr:col>
      <xdr:colOff>0</xdr:colOff>
      <xdr:row>51</xdr:row>
      <xdr:rowOff>0</xdr:rowOff>
    </xdr:from>
    <xdr:to>
      <xdr:col>12</xdr:col>
      <xdr:colOff>306916</xdr:colOff>
      <xdr:row>54</xdr:row>
      <xdr:rowOff>166158</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6879167" y="9218083"/>
          <a:ext cx="1682749" cy="705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Please</a:t>
          </a:r>
          <a:r>
            <a:rPr kumimoji="1" lang="en-US" altLang="ja-JP" sz="1000" baseline="0"/>
            <a:t> prepare main body with Microsoft Word separately.</a:t>
          </a:r>
          <a:endParaRPr kumimoji="1" lang="ja-JP" altLang="en-US" sz="1000"/>
        </a:p>
      </xdr:txBody>
    </xdr:sp>
    <xdr:clientData/>
  </xdr:twoCellAnchor>
  <xdr:twoCellAnchor>
    <xdr:from>
      <xdr:col>12</xdr:col>
      <xdr:colOff>615462</xdr:colOff>
      <xdr:row>51</xdr:row>
      <xdr:rowOff>21167</xdr:rowOff>
    </xdr:from>
    <xdr:to>
      <xdr:col>15</xdr:col>
      <xdr:colOff>539750</xdr:colOff>
      <xdr:row>55</xdr:row>
      <xdr:rowOff>7408</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8880231" y="9392302"/>
          <a:ext cx="1990481" cy="7189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Please</a:t>
          </a:r>
          <a:r>
            <a:rPr kumimoji="1" lang="en-US" altLang="ja-JP" sz="1000" baseline="0"/>
            <a:t> enter the required fields marked in yellow and fill in your research achievements.</a:t>
          </a:r>
          <a:endParaRPr kumimoji="1" lang="ja-JP" altLang="en-US" sz="1000"/>
        </a:p>
      </xdr:txBody>
    </xdr:sp>
    <xdr:clientData/>
  </xdr:twoCellAnchor>
  <xdr:twoCellAnchor>
    <xdr:from>
      <xdr:col>16</xdr:col>
      <xdr:colOff>423333</xdr:colOff>
      <xdr:row>51</xdr:row>
      <xdr:rowOff>10583</xdr:rowOff>
    </xdr:from>
    <xdr:to>
      <xdr:col>19</xdr:col>
      <xdr:colOff>211666</xdr:colOff>
      <xdr:row>54</xdr:row>
      <xdr:rowOff>176741</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11430000" y="9228666"/>
          <a:ext cx="1852083" cy="705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Please</a:t>
          </a:r>
          <a:r>
            <a:rPr kumimoji="1" lang="en-US" altLang="ja-JP" sz="1100" baseline="0">
              <a:solidFill>
                <a:schemeClr val="dk1"/>
              </a:solidFill>
              <a:effectLst/>
              <a:latin typeface="+mn-lt"/>
              <a:ea typeface="+mn-ea"/>
              <a:cs typeface="+mn-cs"/>
            </a:rPr>
            <a:t> enter the required fields marked in yellow and fill in other parts.</a:t>
          </a:r>
          <a:endParaRPr kumimoji="1" lang="ja-JP" altLang="en-US" sz="1000"/>
        </a:p>
      </xdr:txBody>
    </xdr:sp>
    <xdr:clientData/>
  </xdr:twoCellAnchor>
  <xdr:twoCellAnchor>
    <xdr:from>
      <xdr:col>2</xdr:col>
      <xdr:colOff>10582</xdr:colOff>
      <xdr:row>59</xdr:row>
      <xdr:rowOff>95251</xdr:rowOff>
    </xdr:from>
    <xdr:to>
      <xdr:col>7</xdr:col>
      <xdr:colOff>43962</xdr:colOff>
      <xdr:row>63</xdr:row>
      <xdr:rowOff>104776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388044" y="10946424"/>
          <a:ext cx="3477033" cy="74221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Application for Doctoral Degree with Written Oath</a:t>
          </a:r>
          <a:r>
            <a:rPr kumimoji="1" lang="ja-JP" altLang="en-US" sz="1100"/>
            <a:t>：</a:t>
          </a:r>
          <a:r>
            <a:rPr kumimoji="1" lang="en-US" altLang="ja-JP" sz="1100"/>
            <a:t>Signed or stamped by the applicant and the</a:t>
          </a:r>
          <a:r>
            <a:rPr kumimoji="1" lang="en-US" altLang="ja-JP" sz="1100" baseline="0"/>
            <a:t> principal referee.</a:t>
          </a:r>
          <a:endParaRPr kumimoji="1" lang="en-US" altLang="ja-JP" sz="1100"/>
        </a:p>
      </xdr:txBody>
    </xdr:sp>
    <xdr:clientData/>
  </xdr:twoCellAnchor>
  <xdr:twoCellAnchor>
    <xdr:from>
      <xdr:col>11</xdr:col>
      <xdr:colOff>424962</xdr:colOff>
      <xdr:row>59</xdr:row>
      <xdr:rowOff>116417</xdr:rowOff>
    </xdr:from>
    <xdr:to>
      <xdr:col>15</xdr:col>
      <xdr:colOff>317500</xdr:colOff>
      <xdr:row>63</xdr:row>
      <xdr:rowOff>125942</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8001000" y="10967590"/>
          <a:ext cx="2647462" cy="74221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List of research achievements</a:t>
          </a:r>
          <a:r>
            <a:rPr kumimoji="1" lang="ja-JP" altLang="en-US" sz="1100"/>
            <a:t>：</a:t>
          </a:r>
          <a:endParaRPr kumimoji="1" lang="en-US" altLang="ja-JP" sz="1100"/>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t>Signed or stamped by the applicant.</a:t>
          </a:r>
        </a:p>
      </xdr:txBody>
    </xdr:sp>
    <xdr:clientData/>
  </xdr:twoCellAnchor>
  <xdr:twoCellAnchor>
    <xdr:from>
      <xdr:col>16</xdr:col>
      <xdr:colOff>29308</xdr:colOff>
      <xdr:row>59</xdr:row>
      <xdr:rowOff>105834</xdr:rowOff>
    </xdr:from>
    <xdr:to>
      <xdr:col>19</xdr:col>
      <xdr:colOff>507999</xdr:colOff>
      <xdr:row>63</xdr:row>
      <xdr:rowOff>115359</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1049000" y="10957007"/>
          <a:ext cx="2544884" cy="74221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t>CV</a:t>
          </a:r>
          <a:r>
            <a:rPr kumimoji="1" lang="ja-JP" altLang="en-US" sz="1100"/>
            <a:t>：</a:t>
          </a:r>
          <a:endParaRPr kumimoji="1" lang="en-US" altLang="ja-JP" sz="1100"/>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t>Signed or stamped by the applicant.</a:t>
          </a:r>
        </a:p>
      </xdr:txBody>
    </xdr:sp>
    <xdr:clientData/>
  </xdr:twoCellAnchor>
  <xdr:twoCellAnchor>
    <xdr:from>
      <xdr:col>2</xdr:col>
      <xdr:colOff>0</xdr:colOff>
      <xdr:row>69</xdr:row>
      <xdr:rowOff>0</xdr:rowOff>
    </xdr:from>
    <xdr:to>
      <xdr:col>4</xdr:col>
      <xdr:colOff>486832</xdr:colOff>
      <xdr:row>71</xdr:row>
      <xdr:rowOff>137585</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375833" y="12498917"/>
          <a:ext cx="1862666" cy="49741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r>
            <a:rPr kumimoji="1" lang="en-US" altLang="ja-JP" sz="1100"/>
            <a:t>Application for Doctoral Degree with Written Oath</a:t>
          </a:r>
          <a:endParaRPr kumimoji="1" lang="ja-JP" altLang="en-US" sz="1100"/>
        </a:p>
      </xdr:txBody>
    </xdr:sp>
    <xdr:clientData/>
  </xdr:twoCellAnchor>
  <xdr:twoCellAnchor>
    <xdr:from>
      <xdr:col>7</xdr:col>
      <xdr:colOff>211667</xdr:colOff>
      <xdr:row>69</xdr:row>
      <xdr:rowOff>20109</xdr:rowOff>
    </xdr:from>
    <xdr:to>
      <xdr:col>8</xdr:col>
      <xdr:colOff>656167</xdr:colOff>
      <xdr:row>71</xdr:row>
      <xdr:rowOff>20110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5012267" y="12583584"/>
          <a:ext cx="1130300" cy="361951"/>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②</a:t>
          </a:r>
          <a:r>
            <a:rPr kumimoji="1" lang="en-US" altLang="ja-JP" sz="1100"/>
            <a:t>Synopsis</a:t>
          </a:r>
          <a:endParaRPr kumimoji="1" lang="ja-JP" altLang="en-US" sz="1100"/>
        </a:p>
      </xdr:txBody>
    </xdr:sp>
    <xdr:clientData/>
  </xdr:twoCellAnchor>
  <xdr:twoCellAnchor>
    <xdr:from>
      <xdr:col>11</xdr:col>
      <xdr:colOff>243416</xdr:colOff>
      <xdr:row>69</xdr:row>
      <xdr:rowOff>15874</xdr:rowOff>
    </xdr:from>
    <xdr:to>
      <xdr:col>13</xdr:col>
      <xdr:colOff>317500</xdr:colOff>
      <xdr:row>70</xdr:row>
      <xdr:rowOff>100542</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7787216" y="12579349"/>
          <a:ext cx="1445684" cy="265643"/>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③</a:t>
          </a:r>
          <a:r>
            <a:rPr kumimoji="1" lang="en-US" altLang="ja-JP" sz="1100"/>
            <a:t>Check</a:t>
          </a:r>
          <a:r>
            <a:rPr kumimoji="1" lang="en-US" altLang="ja-JP" sz="1100" baseline="0"/>
            <a:t>list</a:t>
          </a:r>
          <a:endParaRPr kumimoji="1" lang="ja-JP" altLang="en-US" sz="1100"/>
        </a:p>
      </xdr:txBody>
    </xdr:sp>
    <xdr:clientData/>
  </xdr:twoCellAnchor>
  <xdr:twoCellAnchor>
    <xdr:from>
      <xdr:col>15</xdr:col>
      <xdr:colOff>253999</xdr:colOff>
      <xdr:row>69</xdr:row>
      <xdr:rowOff>10583</xdr:rowOff>
    </xdr:from>
    <xdr:to>
      <xdr:col>18</xdr:col>
      <xdr:colOff>486832</xdr:colOff>
      <xdr:row>70</xdr:row>
      <xdr:rowOff>127000</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0572749" y="12509500"/>
          <a:ext cx="2296583" cy="296333"/>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④</a:t>
          </a:r>
          <a:r>
            <a:rPr kumimoji="1" lang="en-US" altLang="ja-JP" sz="1100"/>
            <a:t>Data Entry Form (Excel)</a:t>
          </a:r>
          <a:endParaRPr kumimoji="1" lang="ja-JP" altLang="en-US" sz="1100"/>
        </a:p>
      </xdr:txBody>
    </xdr:sp>
    <xdr:clientData/>
  </xdr:twoCellAnchor>
  <xdr:twoCellAnchor>
    <xdr:from>
      <xdr:col>2</xdr:col>
      <xdr:colOff>0</xdr:colOff>
      <xdr:row>104</xdr:row>
      <xdr:rowOff>0</xdr:rowOff>
    </xdr:from>
    <xdr:to>
      <xdr:col>18</xdr:col>
      <xdr:colOff>635001</xdr:colOff>
      <xdr:row>106</xdr:row>
      <xdr:rowOff>148166</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375833" y="18838333"/>
          <a:ext cx="11641668" cy="50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Based on the information entered in the "Data Entry Sheet" at the time of application for doctorate, the information is automatically transferred to the relevant sections of the" 【FNL decision】Coverpage" sheet and "【FNL decision】Review Report" sheet.</a:t>
          </a:r>
          <a:endParaRPr kumimoji="1" lang="ja-JP" altLang="en-US" sz="1100"/>
        </a:p>
      </xdr:txBody>
    </xdr:sp>
    <xdr:clientData/>
  </xdr:twoCellAnchor>
  <xdr:twoCellAnchor>
    <xdr:from>
      <xdr:col>1</xdr:col>
      <xdr:colOff>534865</xdr:colOff>
      <xdr:row>133</xdr:row>
      <xdr:rowOff>148167</xdr:rowOff>
    </xdr:from>
    <xdr:to>
      <xdr:col>7</xdr:col>
      <xdr:colOff>36634</xdr:colOff>
      <xdr:row>137</xdr:row>
      <xdr:rowOff>169334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223596" y="24598109"/>
          <a:ext cx="3634153" cy="753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Please</a:t>
          </a:r>
          <a:r>
            <a:rPr kumimoji="1" lang="en-US" altLang="ja-JP" sz="1100" baseline="0">
              <a:solidFill>
                <a:schemeClr val="dk1"/>
              </a:solidFill>
              <a:effectLst/>
              <a:latin typeface="+mn-lt"/>
              <a:ea typeface="+mn-ea"/>
              <a:cs typeface="+mn-cs"/>
            </a:rPr>
            <a:t> enter the required fields marked in yellow.</a:t>
          </a:r>
          <a:endParaRPr kumimoji="1" lang="en-US" altLang="ja-JP" sz="1000"/>
        </a:p>
        <a:p>
          <a:r>
            <a:rPr kumimoji="1" lang="en-US" altLang="ja-JP" sz="1000"/>
            <a:t>C</a:t>
          </a:r>
          <a:r>
            <a:rPr kumimoji="1" lang="en-US" altLang="ja-JP" sz="1000" baseline="0"/>
            <a:t>over page &amp; Inner cover page are generated automatically. Thus, please do not add/delete, in principle.</a:t>
          </a:r>
          <a:endParaRPr kumimoji="1" lang="ja-JP" altLang="en-US" sz="1000"/>
        </a:p>
      </xdr:txBody>
    </xdr:sp>
    <xdr:clientData/>
  </xdr:twoCellAnchor>
  <xdr:twoCellAnchor>
    <xdr:from>
      <xdr:col>7</xdr:col>
      <xdr:colOff>370416</xdr:colOff>
      <xdr:row>133</xdr:row>
      <xdr:rowOff>158750</xdr:rowOff>
    </xdr:from>
    <xdr:to>
      <xdr:col>11</xdr:col>
      <xdr:colOff>645584</xdr:colOff>
      <xdr:row>138</xdr:row>
      <xdr:rowOff>0</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5185833" y="24214667"/>
          <a:ext cx="3026834" cy="7408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The main body, acknowledgements, bibliography, list of  research achievements, etc. should be prepared separately.</a:t>
          </a:r>
          <a:endParaRPr kumimoji="1" lang="ja-JP" altLang="en-US" sz="1000"/>
        </a:p>
      </xdr:txBody>
    </xdr:sp>
    <xdr:clientData/>
  </xdr:twoCellAnchor>
  <xdr:twoCellAnchor>
    <xdr:from>
      <xdr:col>14</xdr:col>
      <xdr:colOff>52917</xdr:colOff>
      <xdr:row>133</xdr:row>
      <xdr:rowOff>116416</xdr:rowOff>
    </xdr:from>
    <xdr:to>
      <xdr:col>16</xdr:col>
      <xdr:colOff>465666</xdr:colOff>
      <xdr:row>140</xdr:row>
      <xdr:rowOff>10584</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9683750" y="24172333"/>
          <a:ext cx="1788583" cy="11535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Please</a:t>
          </a:r>
          <a:r>
            <a:rPr kumimoji="1" lang="en-US" altLang="ja-JP" sz="1100" baseline="0">
              <a:solidFill>
                <a:schemeClr val="dk1"/>
              </a:solidFill>
              <a:effectLst/>
              <a:latin typeface="+mn-lt"/>
              <a:ea typeface="+mn-ea"/>
              <a:cs typeface="+mn-cs"/>
            </a:rPr>
            <a:t> enter the required fields marked in yellow.</a:t>
          </a:r>
          <a:endParaRPr kumimoji="1" lang="en-US" altLang="ja-JP" sz="1000"/>
        </a:p>
        <a:p>
          <a:r>
            <a:rPr kumimoji="1" lang="en-US" altLang="ja-JP" sz="1000"/>
            <a:t>C</a:t>
          </a:r>
          <a:r>
            <a:rPr kumimoji="1" lang="en-US" altLang="ja-JP" sz="1000" baseline="0"/>
            <a:t>over page  is generated automatically. Thus, please do not add/delete, in principle.</a:t>
          </a:r>
          <a:endParaRPr kumimoji="1" lang="ja-JP" altLang="en-US" sz="1000"/>
        </a:p>
      </xdr:txBody>
    </xdr:sp>
    <xdr:clientData/>
  </xdr:twoCellAnchor>
  <xdr:twoCellAnchor>
    <xdr:from>
      <xdr:col>17</xdr:col>
      <xdr:colOff>42334</xdr:colOff>
      <xdr:row>134</xdr:row>
      <xdr:rowOff>10583</xdr:rowOff>
    </xdr:from>
    <xdr:to>
      <xdr:col>19</xdr:col>
      <xdr:colOff>518583</xdr:colOff>
      <xdr:row>138</xdr:row>
      <xdr:rowOff>42333</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1736917" y="24246416"/>
          <a:ext cx="1852083" cy="7514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The main body and signature page should be prepared separately</a:t>
          </a:r>
          <a:r>
            <a:rPr kumimoji="1" lang="en-US" altLang="ja-JP" sz="1000" baseline="0"/>
            <a:t> by the principal referee.</a:t>
          </a:r>
          <a:endParaRPr kumimoji="1" lang="ja-JP" altLang="en-US" sz="1000"/>
        </a:p>
      </xdr:txBody>
    </xdr:sp>
    <xdr:clientData/>
  </xdr:twoCellAnchor>
  <xdr:twoCellAnchor>
    <xdr:from>
      <xdr:col>1</xdr:col>
      <xdr:colOff>219075</xdr:colOff>
      <xdr:row>145</xdr:row>
      <xdr:rowOff>0</xdr:rowOff>
    </xdr:from>
    <xdr:to>
      <xdr:col>4</xdr:col>
      <xdr:colOff>20107</xdr:colOff>
      <xdr:row>147</xdr:row>
      <xdr:rowOff>137585</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904875" y="26593800"/>
          <a:ext cx="1858432" cy="49953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aseline="0"/>
            <a:t>⑥</a:t>
          </a:r>
          <a:r>
            <a:rPr kumimoji="1" lang="en-US" altLang="ja-JP" sz="1100" baseline="0"/>
            <a:t> 3 PDF/A files </a:t>
          </a:r>
        </a:p>
        <a:p>
          <a:r>
            <a:rPr kumimoji="1" lang="en-US" altLang="ja-JP" sz="1100" baseline="0"/>
            <a:t>(Honbun/Gaiyo/Shinsa)</a:t>
          </a:r>
          <a:endParaRPr kumimoji="1" lang="ja-JP" altLang="en-US" sz="1100"/>
        </a:p>
      </xdr:txBody>
    </xdr:sp>
    <xdr:clientData/>
  </xdr:twoCellAnchor>
  <xdr:twoCellAnchor>
    <xdr:from>
      <xdr:col>4</xdr:col>
      <xdr:colOff>592668</xdr:colOff>
      <xdr:row>144</xdr:row>
      <xdr:rowOff>113240</xdr:rowOff>
    </xdr:from>
    <xdr:to>
      <xdr:col>7</xdr:col>
      <xdr:colOff>391584</xdr:colOff>
      <xdr:row>148</xdr:row>
      <xdr:rowOff>92074</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3335868" y="26526065"/>
          <a:ext cx="1856316" cy="702734"/>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⑦</a:t>
          </a:r>
          <a:r>
            <a:rPr kumimoji="1" lang="en-US" altLang="ja-JP" sz="1100">
              <a:solidFill>
                <a:schemeClr val="dk1"/>
              </a:solidFill>
              <a:effectLst/>
              <a:latin typeface="+mn-lt"/>
              <a:ea typeface="+mn-ea"/>
              <a:cs typeface="+mn-cs"/>
            </a:rPr>
            <a:t>Application to change dissertation title (*only if applicable)(Word)</a:t>
          </a:r>
          <a:endParaRPr lang="ja-JP" altLang="ja-JP">
            <a:effectLst/>
          </a:endParaRPr>
        </a:p>
        <a:p>
          <a:endParaRPr kumimoji="1" lang="ja-JP" altLang="en-US" sz="1100"/>
        </a:p>
      </xdr:txBody>
    </xdr:sp>
    <xdr:clientData/>
  </xdr:twoCellAnchor>
  <xdr:twoCellAnchor>
    <xdr:from>
      <xdr:col>10</xdr:col>
      <xdr:colOff>600075</xdr:colOff>
      <xdr:row>145</xdr:row>
      <xdr:rowOff>0</xdr:rowOff>
    </xdr:from>
    <xdr:to>
      <xdr:col>12</xdr:col>
      <xdr:colOff>358775</xdr:colOff>
      <xdr:row>148</xdr:row>
      <xdr:rowOff>7937</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7458075" y="26593800"/>
          <a:ext cx="1130300" cy="550862"/>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⑨</a:t>
          </a:r>
          <a:r>
            <a:rPr kumimoji="1" lang="en-US" altLang="ja-JP" sz="1100"/>
            <a:t>Check</a:t>
          </a:r>
          <a:r>
            <a:rPr kumimoji="1" lang="en-US" altLang="ja-JP" sz="1100" baseline="0"/>
            <a:t>list</a:t>
          </a:r>
        </a:p>
        <a:p>
          <a:pPr algn="ctr"/>
          <a:r>
            <a:rPr kumimoji="1" lang="en-US" altLang="ja-JP" sz="1100" baseline="0"/>
            <a:t>(Word)</a:t>
          </a:r>
          <a:endParaRPr kumimoji="1" lang="ja-JP" altLang="en-US" sz="1100"/>
        </a:p>
      </xdr:txBody>
    </xdr:sp>
    <xdr:clientData/>
  </xdr:twoCellAnchor>
  <xdr:twoCellAnchor>
    <xdr:from>
      <xdr:col>13</xdr:col>
      <xdr:colOff>236007</xdr:colOff>
      <xdr:row>145</xdr:row>
      <xdr:rowOff>5291</xdr:rowOff>
    </xdr:from>
    <xdr:to>
      <xdr:col>15</xdr:col>
      <xdr:colOff>654294</xdr:colOff>
      <xdr:row>148</xdr:row>
      <xdr:rowOff>39687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9151407" y="26599091"/>
          <a:ext cx="1789887" cy="577321"/>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⑩</a:t>
          </a:r>
          <a:r>
            <a:rPr kumimoji="1" lang="en-US" altLang="ja-JP" sz="1100"/>
            <a:t>Career Path Survey</a:t>
          </a:r>
        </a:p>
        <a:p>
          <a:pPr algn="ctr"/>
          <a:r>
            <a:rPr kumimoji="1" lang="en-US" altLang="ja-JP" sz="1100"/>
            <a:t>(Excel)</a:t>
          </a:r>
          <a:endParaRPr kumimoji="1" lang="ja-JP" altLang="en-US" sz="1100"/>
        </a:p>
      </xdr:txBody>
    </xdr:sp>
    <xdr:clientData/>
  </xdr:twoCellAnchor>
  <xdr:twoCellAnchor>
    <xdr:from>
      <xdr:col>16</xdr:col>
      <xdr:colOff>179295</xdr:colOff>
      <xdr:row>145</xdr:row>
      <xdr:rowOff>0</xdr:rowOff>
    </xdr:from>
    <xdr:to>
      <xdr:col>19</xdr:col>
      <xdr:colOff>526676</xdr:colOff>
      <xdr:row>149</xdr:row>
      <xdr:rowOff>137584</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1116236" y="25975235"/>
          <a:ext cx="2398058" cy="854761"/>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⑪</a:t>
          </a:r>
          <a:r>
            <a:rPr kumimoji="1" lang="en-US" altLang="ja-JP" sz="1100"/>
            <a:t>Application</a:t>
          </a:r>
          <a:r>
            <a:rPr kumimoji="1" lang="en-US" altLang="ja-JP" sz="1100" baseline="0"/>
            <a:t> for final decision for </a:t>
          </a:r>
          <a:r>
            <a:rPr kumimoji="1" lang="en-US" altLang="ja-JP" sz="1100" baseline="0">
              <a:solidFill>
                <a:sysClr val="windowText" lastClr="000000"/>
              </a:solidFill>
            </a:rPr>
            <a:t>doctoral dissertation </a:t>
          </a:r>
          <a:r>
            <a:rPr kumimoji="1" lang="en-US" altLang="ja-JP" sz="1100" b="1">
              <a:solidFill>
                <a:srgbClr val="FF0000"/>
              </a:solidFill>
            </a:rPr>
            <a:t>(*Prepared</a:t>
          </a:r>
          <a:r>
            <a:rPr kumimoji="1" lang="en-US" altLang="ja-JP" sz="1100" b="1" baseline="0">
              <a:solidFill>
                <a:srgbClr val="FF0000"/>
              </a:solidFill>
            </a:rPr>
            <a:t> by</a:t>
          </a:r>
          <a:r>
            <a:rPr kumimoji="1" lang="ja-JP" altLang="en-US" sz="1100" b="1" baseline="0">
              <a:solidFill>
                <a:srgbClr val="FF0000"/>
              </a:solidFill>
            </a:rPr>
            <a:t> </a:t>
          </a:r>
          <a:r>
            <a:rPr kumimoji="1" lang="en-US" altLang="ja-JP" sz="1100" b="1" baseline="0">
              <a:solidFill>
                <a:srgbClr val="FF0000"/>
              </a:solidFill>
            </a:rPr>
            <a:t>principal referee)</a:t>
          </a:r>
          <a:r>
            <a:rPr kumimoji="1" lang="en-US" altLang="ja-JP" sz="1100" b="1" baseline="0">
              <a:solidFill>
                <a:sysClr val="windowText" lastClr="000000"/>
              </a:solidFill>
            </a:rPr>
            <a:t>(Excel)</a:t>
          </a:r>
          <a:endParaRPr kumimoji="1" lang="ja-JP" altLang="en-US" sz="1100" b="1">
            <a:solidFill>
              <a:sysClr val="windowText" lastClr="000000"/>
            </a:solidFill>
          </a:endParaRPr>
        </a:p>
      </xdr:txBody>
    </xdr:sp>
    <xdr:clientData/>
  </xdr:twoCellAnchor>
  <xdr:twoCellAnchor>
    <xdr:from>
      <xdr:col>2</xdr:col>
      <xdr:colOff>5171</xdr:colOff>
      <xdr:row>173</xdr:row>
      <xdr:rowOff>127002</xdr:rowOff>
    </xdr:from>
    <xdr:to>
      <xdr:col>8</xdr:col>
      <xdr:colOff>3829</xdr:colOff>
      <xdr:row>177</xdr:row>
      <xdr:rowOff>0</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259296" y="30710190"/>
          <a:ext cx="3761033" cy="61118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⑤</a:t>
          </a:r>
          <a:r>
            <a:rPr kumimoji="1" lang="en-US" altLang="ja-JP" sz="1100">
              <a:solidFill>
                <a:schemeClr val="dk1"/>
              </a:solidFill>
              <a:effectLst/>
              <a:latin typeface="+mn-lt"/>
              <a:ea typeface="+mn-ea"/>
              <a:cs typeface="+mn-cs"/>
            </a:rPr>
            <a:t>Doctoral Dissertation Review Report</a:t>
          </a:r>
          <a:r>
            <a:rPr kumimoji="1" lang="ja-JP" altLang="ja-JP" sz="1100">
              <a:solidFill>
                <a:schemeClr val="dk1"/>
              </a:solidFill>
              <a:effectLst/>
              <a:latin typeface="+mn-lt"/>
              <a:ea typeface="+mn-ea"/>
              <a:cs typeface="+mn-cs"/>
            </a:rPr>
            <a:t>：</a:t>
          </a:r>
          <a:endParaRPr lang="ja-JP" altLang="ja-JP">
            <a:effectLst/>
          </a:endParaRPr>
        </a:p>
        <a:p>
          <a:r>
            <a:rPr kumimoji="1" lang="en-US" altLang="ja-JP" sz="1100">
              <a:solidFill>
                <a:schemeClr val="dk1"/>
              </a:solidFill>
              <a:effectLst/>
              <a:latin typeface="+mn-lt"/>
              <a:ea typeface="+mn-ea"/>
              <a:cs typeface="+mn-cs"/>
            </a:rPr>
            <a:t>Final page with the signatures of all the referees.</a:t>
          </a:r>
          <a:endParaRPr lang="ja-JP" altLang="ja-JP">
            <a:effectLst/>
          </a:endParaRPr>
        </a:p>
      </xdr:txBody>
    </xdr:sp>
    <xdr:clientData/>
  </xdr:twoCellAnchor>
  <xdr:twoCellAnchor editAs="oneCell">
    <xdr:from>
      <xdr:col>16</xdr:col>
      <xdr:colOff>10581</xdr:colOff>
      <xdr:row>35</xdr:row>
      <xdr:rowOff>63500</xdr:rowOff>
    </xdr:from>
    <xdr:to>
      <xdr:col>19</xdr:col>
      <xdr:colOff>336336</xdr:colOff>
      <xdr:row>50</xdr:row>
      <xdr:rowOff>10583</xdr:rowOff>
    </xdr:to>
    <xdr:pic>
      <xdr:nvPicPr>
        <xdr:cNvPr id="35" name="図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017248" y="6402917"/>
          <a:ext cx="2389505" cy="2645833"/>
        </a:xfrm>
        <a:prstGeom prst="rect">
          <a:avLst/>
        </a:prstGeom>
      </xdr:spPr>
    </xdr:pic>
    <xdr:clientData/>
  </xdr:twoCellAnchor>
  <xdr:twoCellAnchor editAs="oneCell">
    <xdr:from>
      <xdr:col>6</xdr:col>
      <xdr:colOff>393416</xdr:colOff>
      <xdr:row>35</xdr:row>
      <xdr:rowOff>12417</xdr:rowOff>
    </xdr:from>
    <xdr:to>
      <xdr:col>9</xdr:col>
      <xdr:colOff>275167</xdr:colOff>
      <xdr:row>50</xdr:row>
      <xdr:rowOff>154306</xdr:rowOff>
    </xdr:to>
    <xdr:pic>
      <xdr:nvPicPr>
        <xdr:cNvPr id="36" name="図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520916" y="6351834"/>
          <a:ext cx="1945501" cy="2840639"/>
        </a:xfrm>
        <a:prstGeom prst="rect">
          <a:avLst/>
        </a:prstGeom>
      </xdr:spPr>
    </xdr:pic>
    <xdr:clientData/>
  </xdr:twoCellAnchor>
  <xdr:twoCellAnchor editAs="oneCell">
    <xdr:from>
      <xdr:col>12</xdr:col>
      <xdr:colOff>490502</xdr:colOff>
      <xdr:row>35</xdr:row>
      <xdr:rowOff>88334</xdr:rowOff>
    </xdr:from>
    <xdr:to>
      <xdr:col>15</xdr:col>
      <xdr:colOff>524935</xdr:colOff>
      <xdr:row>50</xdr:row>
      <xdr:rowOff>121957</xdr:rowOff>
    </xdr:to>
    <xdr:pic>
      <xdr:nvPicPr>
        <xdr:cNvPr id="37" name="図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745502" y="6427751"/>
          <a:ext cx="2091833" cy="2732373"/>
        </a:xfrm>
        <a:prstGeom prst="rect">
          <a:avLst/>
        </a:prstGeom>
      </xdr:spPr>
    </xdr:pic>
    <xdr:clientData/>
  </xdr:twoCellAnchor>
  <xdr:twoCellAnchor editAs="oneCell">
    <xdr:from>
      <xdr:col>4</xdr:col>
      <xdr:colOff>370418</xdr:colOff>
      <xdr:row>113</xdr:row>
      <xdr:rowOff>176131</xdr:rowOff>
    </xdr:from>
    <xdr:to>
      <xdr:col>7</xdr:col>
      <xdr:colOff>254996</xdr:colOff>
      <xdr:row>128</xdr:row>
      <xdr:rowOff>63500</xdr:rowOff>
    </xdr:to>
    <xdr:pic>
      <xdr:nvPicPr>
        <xdr:cNvPr id="38" name="図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122085" y="20633714"/>
          <a:ext cx="1954678" cy="2586119"/>
        </a:xfrm>
        <a:prstGeom prst="rect">
          <a:avLst/>
        </a:prstGeom>
        <a:ln>
          <a:solidFill>
            <a:sysClr val="windowText" lastClr="000000"/>
          </a:solidFill>
        </a:ln>
      </xdr:spPr>
    </xdr:pic>
    <xdr:clientData/>
  </xdr:twoCellAnchor>
  <xdr:twoCellAnchor editAs="oneCell">
    <xdr:from>
      <xdr:col>1</xdr:col>
      <xdr:colOff>539749</xdr:colOff>
      <xdr:row>113</xdr:row>
      <xdr:rowOff>172003</xdr:rowOff>
    </xdr:from>
    <xdr:to>
      <xdr:col>4</xdr:col>
      <xdr:colOff>241110</xdr:colOff>
      <xdr:row>128</xdr:row>
      <xdr:rowOff>63500</xdr:rowOff>
    </xdr:to>
    <xdr:pic>
      <xdr:nvPicPr>
        <xdr:cNvPr id="39" name="図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227666" y="20629586"/>
          <a:ext cx="1765111" cy="2590247"/>
        </a:xfrm>
        <a:prstGeom prst="rect">
          <a:avLst/>
        </a:prstGeom>
        <a:ln>
          <a:solidFill>
            <a:sysClr val="windowText" lastClr="000000"/>
          </a:solidFill>
        </a:ln>
      </xdr:spPr>
    </xdr:pic>
    <xdr:clientData/>
  </xdr:twoCellAnchor>
  <xdr:twoCellAnchor editAs="oneCell">
    <xdr:from>
      <xdr:col>12</xdr:col>
      <xdr:colOff>686499</xdr:colOff>
      <xdr:row>113</xdr:row>
      <xdr:rowOff>178499</xdr:rowOff>
    </xdr:from>
    <xdr:to>
      <xdr:col>16</xdr:col>
      <xdr:colOff>217662</xdr:colOff>
      <xdr:row>131</xdr:row>
      <xdr:rowOff>143933</xdr:rowOff>
    </xdr:to>
    <xdr:pic>
      <xdr:nvPicPr>
        <xdr:cNvPr id="40" name="図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941499" y="20636082"/>
          <a:ext cx="2289180" cy="3197584"/>
        </a:xfrm>
        <a:prstGeom prst="rect">
          <a:avLst/>
        </a:prstGeom>
        <a:ln>
          <a:solidFill>
            <a:sysClr val="windowText" lastClr="000000"/>
          </a:solidFill>
        </a:ln>
      </xdr:spPr>
    </xdr:pic>
    <xdr:clientData/>
  </xdr:twoCellAnchor>
  <xdr:twoCellAnchor editAs="oneCell">
    <xdr:from>
      <xdr:col>1</xdr:col>
      <xdr:colOff>582500</xdr:colOff>
      <xdr:row>7</xdr:row>
      <xdr:rowOff>53334</xdr:rowOff>
    </xdr:from>
    <xdr:to>
      <xdr:col>9</xdr:col>
      <xdr:colOff>143934</xdr:colOff>
      <xdr:row>28</xdr:row>
      <xdr:rowOff>7682</xdr:rowOff>
    </xdr:to>
    <xdr:pic>
      <xdr:nvPicPr>
        <xdr:cNvPr id="41" name="図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270417" y="1344501"/>
          <a:ext cx="5058417" cy="3732598"/>
        </a:xfrm>
        <a:prstGeom prst="rect">
          <a:avLst/>
        </a:prstGeom>
      </xdr:spPr>
    </xdr:pic>
    <xdr:clientData/>
  </xdr:twoCellAnchor>
  <xdr:twoCellAnchor editAs="oneCell">
    <xdr:from>
      <xdr:col>2</xdr:col>
      <xdr:colOff>44585</xdr:colOff>
      <xdr:row>34</xdr:row>
      <xdr:rowOff>171585</xdr:rowOff>
    </xdr:from>
    <xdr:to>
      <xdr:col>5</xdr:col>
      <xdr:colOff>332318</xdr:colOff>
      <xdr:row>51</xdr:row>
      <xdr:rowOff>63686</xdr:rowOff>
    </xdr:to>
    <xdr:pic>
      <xdr:nvPicPr>
        <xdr:cNvPr id="42" name="図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420418" y="6331085"/>
          <a:ext cx="2357833" cy="2957034"/>
        </a:xfrm>
        <a:prstGeom prst="rect">
          <a:avLst/>
        </a:prstGeom>
        <a:ln>
          <a:solidFill>
            <a:sysClr val="windowText" lastClr="000000"/>
          </a:solidFill>
        </a:ln>
      </xdr:spPr>
    </xdr:pic>
    <xdr:clientData/>
  </xdr:twoCellAnchor>
  <xdr:twoCellAnchor>
    <xdr:from>
      <xdr:col>10</xdr:col>
      <xdr:colOff>31750</xdr:colOff>
      <xdr:row>35</xdr:row>
      <xdr:rowOff>84667</xdr:rowOff>
    </xdr:from>
    <xdr:to>
      <xdr:col>12</xdr:col>
      <xdr:colOff>327025</xdr:colOff>
      <xdr:row>50</xdr:row>
      <xdr:rowOff>10583</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6910917" y="6424084"/>
          <a:ext cx="1671108" cy="2624666"/>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Main</a:t>
          </a:r>
          <a:r>
            <a:rPr kumimoji="1" lang="en-US" altLang="ja-JP" sz="1400" baseline="0"/>
            <a:t> body</a:t>
          </a:r>
          <a:endParaRPr kumimoji="1" lang="en-US" altLang="ja-JP" sz="1400"/>
        </a:p>
        <a:p>
          <a:pPr algn="l"/>
          <a:r>
            <a:rPr kumimoji="1" lang="en-US" altLang="ja-JP" sz="1200"/>
            <a:t>----------------------------------------------------------------------------------------------------------------------------------------------------------------------------------------------------------------------------------------------------------------------------------------------------------------------</a:t>
          </a:r>
        </a:p>
        <a:p>
          <a:pPr algn="ctr"/>
          <a:endParaRPr kumimoji="1" lang="en-US" altLang="ja-JP" sz="800"/>
        </a:p>
        <a:p>
          <a:pPr algn="ctr"/>
          <a:r>
            <a:rPr kumimoji="1" lang="en-US" altLang="ja-JP" sz="800"/>
            <a:t>No.1</a:t>
          </a:r>
        </a:p>
      </xdr:txBody>
    </xdr:sp>
    <xdr:clientData/>
  </xdr:twoCellAnchor>
  <xdr:twoCellAnchor editAs="oneCell">
    <xdr:from>
      <xdr:col>1</xdr:col>
      <xdr:colOff>529166</xdr:colOff>
      <xdr:row>72</xdr:row>
      <xdr:rowOff>158750</xdr:rowOff>
    </xdr:from>
    <xdr:to>
      <xdr:col>5</xdr:col>
      <xdr:colOff>135333</xdr:colOff>
      <xdr:row>89</xdr:row>
      <xdr:rowOff>57201</xdr:rowOff>
    </xdr:to>
    <xdr:pic>
      <xdr:nvPicPr>
        <xdr:cNvPr id="44" name="図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217083" y="13197417"/>
          <a:ext cx="2357833" cy="2957034"/>
        </a:xfrm>
        <a:prstGeom prst="rect">
          <a:avLst/>
        </a:prstGeom>
        <a:ln>
          <a:solidFill>
            <a:sysClr val="windowText" lastClr="000000"/>
          </a:solidFill>
        </a:ln>
      </xdr:spPr>
    </xdr:pic>
    <xdr:clientData/>
  </xdr:twoCellAnchor>
  <xdr:twoCellAnchor editAs="oneCell">
    <xdr:from>
      <xdr:col>10</xdr:col>
      <xdr:colOff>635000</xdr:colOff>
      <xdr:row>72</xdr:row>
      <xdr:rowOff>10584</xdr:rowOff>
    </xdr:from>
    <xdr:to>
      <xdr:col>14</xdr:col>
      <xdr:colOff>26459</xdr:colOff>
      <xdr:row>89</xdr:row>
      <xdr:rowOff>40320</xdr:rowOff>
    </xdr:to>
    <xdr:pic>
      <xdr:nvPicPr>
        <xdr:cNvPr id="45" name="図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514167" y="13049251"/>
          <a:ext cx="2149475" cy="3088319"/>
        </a:xfrm>
        <a:prstGeom prst="rect">
          <a:avLst/>
        </a:prstGeom>
        <a:ln>
          <a:solidFill>
            <a:sysClr val="windowText" lastClr="000000"/>
          </a:solidFill>
        </a:ln>
      </xdr:spPr>
    </xdr:pic>
    <xdr:clientData/>
  </xdr:twoCellAnchor>
  <xdr:twoCellAnchor editAs="oneCell">
    <xdr:from>
      <xdr:col>14</xdr:col>
      <xdr:colOff>635000</xdr:colOff>
      <xdr:row>71</xdr:row>
      <xdr:rowOff>94600</xdr:rowOff>
    </xdr:from>
    <xdr:to>
      <xdr:col>19</xdr:col>
      <xdr:colOff>238766</xdr:colOff>
      <xdr:row>84</xdr:row>
      <xdr:rowOff>1973</xdr:rowOff>
    </xdr:to>
    <xdr:pic>
      <xdr:nvPicPr>
        <xdr:cNvPr id="46" name="図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0265833" y="12953350"/>
          <a:ext cx="3037000" cy="2240998"/>
        </a:xfrm>
        <a:prstGeom prst="rect">
          <a:avLst/>
        </a:prstGeom>
      </xdr:spPr>
    </xdr:pic>
    <xdr:clientData/>
  </xdr:twoCellAnchor>
  <xdr:twoCellAnchor editAs="oneCell">
    <xdr:from>
      <xdr:col>7</xdr:col>
      <xdr:colOff>84666</xdr:colOff>
      <xdr:row>72</xdr:row>
      <xdr:rowOff>127000</xdr:rowOff>
    </xdr:from>
    <xdr:to>
      <xdr:col>10</xdr:col>
      <xdr:colOff>410421</xdr:colOff>
      <xdr:row>87</xdr:row>
      <xdr:rowOff>74083</xdr:rowOff>
    </xdr:to>
    <xdr:pic>
      <xdr:nvPicPr>
        <xdr:cNvPr id="47" name="図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00083" y="13165667"/>
          <a:ext cx="2389505" cy="2645833"/>
        </a:xfrm>
        <a:prstGeom prst="rect">
          <a:avLst/>
        </a:prstGeom>
        <a:ln>
          <a:solidFill>
            <a:sysClr val="windowText" lastClr="000000"/>
          </a:solidFill>
        </a:ln>
      </xdr:spPr>
    </xdr:pic>
    <xdr:clientData/>
  </xdr:twoCellAnchor>
  <xdr:twoCellAnchor editAs="oneCell">
    <xdr:from>
      <xdr:col>6</xdr:col>
      <xdr:colOff>624417</xdr:colOff>
      <xdr:row>74</xdr:row>
      <xdr:rowOff>84666</xdr:rowOff>
    </xdr:from>
    <xdr:to>
      <xdr:col>10</xdr:col>
      <xdr:colOff>38</xdr:colOff>
      <xdr:row>89</xdr:row>
      <xdr:rowOff>124639</xdr:rowOff>
    </xdr:to>
    <xdr:pic>
      <xdr:nvPicPr>
        <xdr:cNvPr id="48" name="図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751917" y="13483166"/>
          <a:ext cx="2091833" cy="2732373"/>
        </a:xfrm>
        <a:prstGeom prst="rect">
          <a:avLst/>
        </a:prstGeom>
        <a:ln>
          <a:solidFill>
            <a:sysClr val="windowText" lastClr="000000"/>
          </a:solidFill>
        </a:ln>
      </xdr:spPr>
    </xdr:pic>
    <xdr:clientData/>
  </xdr:twoCellAnchor>
  <xdr:twoCellAnchor>
    <xdr:from>
      <xdr:col>6</xdr:col>
      <xdr:colOff>402167</xdr:colOff>
      <xdr:row>76</xdr:row>
      <xdr:rowOff>137584</xdr:rowOff>
    </xdr:from>
    <xdr:to>
      <xdr:col>9</xdr:col>
      <xdr:colOff>243417</xdr:colOff>
      <xdr:row>91</xdr:row>
      <xdr:rowOff>63500</xdr:rowOff>
    </xdr:to>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4529667" y="13895917"/>
          <a:ext cx="1905000" cy="2624666"/>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Main</a:t>
          </a:r>
          <a:r>
            <a:rPr kumimoji="1" lang="en-US" altLang="ja-JP" sz="1400" baseline="0"/>
            <a:t> body</a:t>
          </a:r>
          <a:endParaRPr kumimoji="1" lang="en-US" altLang="ja-JP" sz="1400"/>
        </a:p>
        <a:p>
          <a:pPr algn="l"/>
          <a:r>
            <a:rPr kumimoji="1" lang="en-US" altLang="ja-JP" sz="1200"/>
            <a:t>----------------------------------------------------------------------------------------------------------------------------------------------------------------------------------------------------------------------------------------------------------------------------------------------------------------------</a:t>
          </a:r>
        </a:p>
        <a:p>
          <a:pPr algn="ctr"/>
          <a:endParaRPr kumimoji="1" lang="en-US" altLang="ja-JP" sz="800"/>
        </a:p>
        <a:p>
          <a:pPr algn="ctr"/>
          <a:r>
            <a:rPr kumimoji="1" lang="en-US" altLang="ja-JP" sz="800"/>
            <a:t>No.1</a:t>
          </a:r>
        </a:p>
      </xdr:txBody>
    </xdr:sp>
    <xdr:clientData/>
  </xdr:twoCellAnchor>
  <xdr:twoCellAnchor editAs="oneCell">
    <xdr:from>
      <xdr:col>5</xdr:col>
      <xdr:colOff>656166</xdr:colOff>
      <xdr:row>78</xdr:row>
      <xdr:rowOff>42332</xdr:rowOff>
    </xdr:from>
    <xdr:to>
      <xdr:col>8</xdr:col>
      <xdr:colOff>544267</xdr:colOff>
      <xdr:row>93</xdr:row>
      <xdr:rowOff>622</xdr:rowOff>
    </xdr:to>
    <xdr:pic>
      <xdr:nvPicPr>
        <xdr:cNvPr id="50" name="図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95749" y="14160499"/>
          <a:ext cx="1945501" cy="2656417"/>
        </a:xfrm>
        <a:prstGeom prst="rect">
          <a:avLst/>
        </a:prstGeom>
      </xdr:spPr>
    </xdr:pic>
    <xdr:clientData/>
  </xdr:twoCellAnchor>
  <xdr:twoCellAnchor>
    <xdr:from>
      <xdr:col>9</xdr:col>
      <xdr:colOff>10583</xdr:colOff>
      <xdr:row>112</xdr:row>
      <xdr:rowOff>95244</xdr:rowOff>
    </xdr:from>
    <xdr:to>
      <xdr:col>11</xdr:col>
      <xdr:colOff>359834</xdr:colOff>
      <xdr:row>126</xdr:row>
      <xdr:rowOff>63495</xdr:rowOff>
    </xdr:to>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6201833" y="20372911"/>
          <a:ext cx="1725084" cy="2487084"/>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solidFill>
                <a:schemeClr val="dk1"/>
              </a:solidFill>
              <a:effectLst/>
              <a:latin typeface="+mn-lt"/>
              <a:ea typeface="+mn-ea"/>
              <a:cs typeface="+mn-cs"/>
            </a:rPr>
            <a:t>List of  research achievements</a:t>
          </a:r>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8</xdr:col>
      <xdr:colOff>349250</xdr:colOff>
      <xdr:row>114</xdr:row>
      <xdr:rowOff>169327</xdr:rowOff>
    </xdr:from>
    <xdr:to>
      <xdr:col>11</xdr:col>
      <xdr:colOff>10584</xdr:colOff>
      <xdr:row>128</xdr:row>
      <xdr:rowOff>137578</xdr:rowOff>
    </xdr:to>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5852583" y="20806827"/>
          <a:ext cx="1725084" cy="2487084"/>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solidFill>
                <a:schemeClr val="dk1"/>
              </a:solidFill>
              <a:effectLst/>
              <a:latin typeface="+mn-lt"/>
              <a:ea typeface="+mn-ea"/>
              <a:cs typeface="+mn-cs"/>
            </a:rPr>
            <a:t>Bibliography</a:t>
          </a:r>
          <a:endParaRPr kumimoji="1" lang="en-US" altLang="ja-JP" sz="12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8</xdr:col>
      <xdr:colOff>74083</xdr:colOff>
      <xdr:row>116</xdr:row>
      <xdr:rowOff>137579</xdr:rowOff>
    </xdr:from>
    <xdr:to>
      <xdr:col>10</xdr:col>
      <xdr:colOff>423333</xdr:colOff>
      <xdr:row>130</xdr:row>
      <xdr:rowOff>105829</xdr:rowOff>
    </xdr:to>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5577416" y="21134912"/>
          <a:ext cx="1725084" cy="2487084"/>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t>A</a:t>
          </a:r>
          <a:r>
            <a:rPr kumimoji="1" lang="en-US" altLang="ja-JP" sz="1100">
              <a:solidFill>
                <a:schemeClr val="dk1"/>
              </a:solidFill>
              <a:effectLst/>
              <a:latin typeface="+mn-lt"/>
              <a:ea typeface="+mn-ea"/>
              <a:cs typeface="+mn-cs"/>
            </a:rPr>
            <a:t>cknowledgements</a:t>
          </a:r>
          <a:endParaRPr kumimoji="1" lang="en-US" altLang="ja-JP" sz="12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7</xdr:col>
      <xdr:colOff>539749</xdr:colOff>
      <xdr:row>118</xdr:row>
      <xdr:rowOff>169333</xdr:rowOff>
    </xdr:from>
    <xdr:to>
      <xdr:col>10</xdr:col>
      <xdr:colOff>201083</xdr:colOff>
      <xdr:row>132</xdr:row>
      <xdr:rowOff>137584</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5355166" y="21526500"/>
          <a:ext cx="1725084" cy="2487084"/>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Main</a:t>
          </a:r>
          <a:r>
            <a:rPr kumimoji="1" lang="en-US" altLang="ja-JP" sz="1400" baseline="0"/>
            <a:t> body</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16</xdr:col>
      <xdr:colOff>592666</xdr:colOff>
      <xdr:row>114</xdr:row>
      <xdr:rowOff>169333</xdr:rowOff>
    </xdr:from>
    <xdr:to>
      <xdr:col>19</xdr:col>
      <xdr:colOff>254000</xdr:colOff>
      <xdr:row>128</xdr:row>
      <xdr:rowOff>137584</xdr:rowOff>
    </xdr:to>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11599333" y="20806833"/>
          <a:ext cx="1725084" cy="2487084"/>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solidFill>
                <a:schemeClr val="dk1"/>
              </a:solidFill>
              <a:effectLst/>
              <a:latin typeface="+mn-lt"/>
              <a:ea typeface="+mn-ea"/>
              <a:cs typeface="+mn-cs"/>
            </a:rPr>
            <a:t>Signature page</a:t>
          </a:r>
          <a:endParaRPr kumimoji="1" lang="en-US" altLang="ja-JP" sz="12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16</xdr:col>
      <xdr:colOff>380999</xdr:colOff>
      <xdr:row>116</xdr:row>
      <xdr:rowOff>116418</xdr:rowOff>
    </xdr:from>
    <xdr:to>
      <xdr:col>19</xdr:col>
      <xdr:colOff>42333</xdr:colOff>
      <xdr:row>130</xdr:row>
      <xdr:rowOff>84668</xdr:rowOff>
    </xdr:to>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1387666" y="21113751"/>
          <a:ext cx="1725084" cy="2487084"/>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Main</a:t>
          </a:r>
          <a:r>
            <a:rPr kumimoji="1" lang="en-US" altLang="ja-JP" sz="1400" baseline="0"/>
            <a:t> body</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2</xdr:col>
      <xdr:colOff>10584</xdr:colOff>
      <xdr:row>110</xdr:row>
      <xdr:rowOff>95251</xdr:rowOff>
    </xdr:from>
    <xdr:to>
      <xdr:col>4</xdr:col>
      <xdr:colOff>75670</xdr:colOff>
      <xdr:row>112</xdr:row>
      <xdr:rowOff>51945</xdr:rowOff>
    </xdr:to>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1386417" y="20013084"/>
          <a:ext cx="1440920" cy="3165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Cover page</a:t>
          </a:r>
          <a:endParaRPr kumimoji="1" lang="ja-JP" altLang="en-US" sz="1100"/>
        </a:p>
      </xdr:txBody>
    </xdr:sp>
    <xdr:clientData/>
  </xdr:twoCellAnchor>
  <xdr:twoCellAnchor>
    <xdr:from>
      <xdr:col>4</xdr:col>
      <xdr:colOff>582082</xdr:colOff>
      <xdr:row>110</xdr:row>
      <xdr:rowOff>63501</xdr:rowOff>
    </xdr:from>
    <xdr:to>
      <xdr:col>6</xdr:col>
      <xdr:colOff>647169</xdr:colOff>
      <xdr:row>112</xdr:row>
      <xdr:rowOff>20195</xdr:rowOff>
    </xdr:to>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3333749" y="19981334"/>
          <a:ext cx="1440920" cy="3165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Inner cover page</a:t>
          </a:r>
          <a:endParaRPr kumimoji="1" lang="ja-JP" altLang="en-US" sz="1100"/>
        </a:p>
      </xdr:txBody>
    </xdr:sp>
    <xdr:clientData/>
  </xdr:twoCellAnchor>
  <xdr:twoCellAnchor>
    <xdr:from>
      <xdr:col>13</xdr:col>
      <xdr:colOff>402166</xdr:colOff>
      <xdr:row>110</xdr:row>
      <xdr:rowOff>127000</xdr:rowOff>
    </xdr:from>
    <xdr:to>
      <xdr:col>15</xdr:col>
      <xdr:colOff>467253</xdr:colOff>
      <xdr:row>112</xdr:row>
      <xdr:rowOff>83694</xdr:rowOff>
    </xdr:to>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9345083" y="20044833"/>
          <a:ext cx="1440920" cy="3165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t>Cover page</a:t>
          </a:r>
          <a:endParaRPr kumimoji="1" lang="ja-JP" altLang="en-US" sz="1100"/>
        </a:p>
      </xdr:txBody>
    </xdr:sp>
    <xdr:clientData/>
  </xdr:twoCellAnchor>
  <xdr:twoCellAnchor>
    <xdr:from>
      <xdr:col>1</xdr:col>
      <xdr:colOff>133350</xdr:colOff>
      <xdr:row>149</xdr:row>
      <xdr:rowOff>19050</xdr:rowOff>
    </xdr:from>
    <xdr:to>
      <xdr:col>4</xdr:col>
      <xdr:colOff>333515</xdr:colOff>
      <xdr:row>167</xdr:row>
      <xdr:rowOff>6487</xdr:rowOff>
    </xdr:to>
    <xdr:grpSp>
      <xdr:nvGrpSpPr>
        <xdr:cNvPr id="63" name="グループ化 62">
          <a:extLst>
            <a:ext uri="{FF2B5EF4-FFF2-40B4-BE49-F238E27FC236}">
              <a16:creationId xmlns:a16="http://schemas.microsoft.com/office/drawing/2014/main" id="{00000000-0008-0000-0000-00003F000000}"/>
            </a:ext>
          </a:extLst>
        </xdr:cNvPr>
        <xdr:cNvGrpSpPr/>
      </xdr:nvGrpSpPr>
      <xdr:grpSpPr>
        <a:xfrm>
          <a:off x="757767" y="27429883"/>
          <a:ext cx="2070240" cy="3229112"/>
          <a:chOff x="1021059" y="25001970"/>
          <a:chExt cx="2262535" cy="2970235"/>
        </a:xfrm>
      </xdr:grpSpPr>
      <xdr:grpSp>
        <xdr:nvGrpSpPr>
          <xdr:cNvPr id="64" name="グループ化 63">
            <a:extLst>
              <a:ext uri="{FF2B5EF4-FFF2-40B4-BE49-F238E27FC236}">
                <a16:creationId xmlns:a16="http://schemas.microsoft.com/office/drawing/2014/main" id="{00000000-0008-0000-0000-000040000000}"/>
              </a:ext>
            </a:extLst>
          </xdr:cNvPr>
          <xdr:cNvGrpSpPr/>
        </xdr:nvGrpSpPr>
        <xdr:grpSpPr>
          <a:xfrm>
            <a:off x="1252975" y="25001970"/>
            <a:ext cx="2030619" cy="2484780"/>
            <a:chOff x="1252975" y="25001970"/>
            <a:chExt cx="2030619" cy="2484780"/>
          </a:xfrm>
        </xdr:grpSpPr>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1559431" y="25001970"/>
              <a:ext cx="1724163" cy="228738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Shinsa(PDF/A)</a:t>
              </a:r>
            </a:p>
            <a:p>
              <a:pPr algn="l"/>
              <a:r>
                <a:rPr kumimoji="1" lang="en-US" altLang="ja-JP" sz="1200"/>
                <a:t>------------------------------------------------------------------------------------------------------------------------------------------------------------------------------------------------------------------------------------------------------------------------------------------------------------------------------------------</a:t>
              </a:r>
            </a:p>
            <a:p>
              <a:pPr algn="ctr"/>
              <a:endParaRPr kumimoji="1" lang="en-US" altLang="ja-JP" sz="800"/>
            </a:p>
            <a:p>
              <a:pPr algn="ctr"/>
              <a:endParaRPr kumimoji="1" lang="en-US" altLang="ja-JP" sz="800"/>
            </a:p>
          </xdr:txBody>
        </xdr:sp>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1252975" y="25393091"/>
              <a:ext cx="1723703" cy="2093659"/>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Gaiyo (PDF/A)</a:t>
              </a:r>
            </a:p>
            <a:p>
              <a:pPr algn="l"/>
              <a:r>
                <a:rPr kumimoji="1" lang="en-US" altLang="ja-JP" sz="1400"/>
                <a:t>------------------------------------------------------------------------------------------------------------------------------------------------------------------------------------------------------------------------------------------------------------------------------------------------------------------------------------------</a:t>
              </a:r>
            </a:p>
            <a:p>
              <a:pPr algn="ctr"/>
              <a:endParaRPr kumimoji="1" lang="en-US" altLang="ja-JP" sz="1400"/>
            </a:p>
            <a:p>
              <a:pPr algn="ctr"/>
              <a:endParaRPr kumimoji="1" lang="en-US" altLang="ja-JP" sz="1400"/>
            </a:p>
          </xdr:txBody>
        </xdr:sp>
      </xdr:grpSp>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1021059" y="25776395"/>
            <a:ext cx="1724163" cy="219581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Honbun (PDF/A)</a:t>
            </a:r>
          </a:p>
          <a:p>
            <a:pPr algn="l"/>
            <a:r>
              <a:rPr kumimoji="1" lang="en-US" altLang="ja-JP" sz="1200"/>
              <a:t>------------------------------------------------------------------------------------------------------------------------------------------------------------------------------------------------------------------------------------------------------------------------------------------------------------------------------------------</a:t>
            </a:r>
          </a:p>
          <a:p>
            <a:pPr algn="ctr"/>
            <a:endParaRPr kumimoji="1" lang="en-US" altLang="ja-JP" sz="800"/>
          </a:p>
          <a:p>
            <a:pPr algn="ctr"/>
            <a:endParaRPr kumimoji="1" lang="en-US" altLang="ja-JP" sz="800"/>
          </a:p>
        </xdr:txBody>
      </xdr:sp>
    </xdr:grpSp>
    <xdr:clientData/>
  </xdr:twoCellAnchor>
  <xdr:twoCellAnchor editAs="oneCell">
    <xdr:from>
      <xdr:col>4</xdr:col>
      <xdr:colOff>581025</xdr:colOff>
      <xdr:row>149</xdr:row>
      <xdr:rowOff>47625</xdr:rowOff>
    </xdr:from>
    <xdr:to>
      <xdr:col>7</xdr:col>
      <xdr:colOff>448242</xdr:colOff>
      <xdr:row>166</xdr:row>
      <xdr:rowOff>133215</xdr:rowOff>
    </xdr:to>
    <xdr:pic>
      <xdr:nvPicPr>
        <xdr:cNvPr id="68" name="図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3324225" y="27365325"/>
          <a:ext cx="1918267" cy="3162165"/>
        </a:xfrm>
        <a:prstGeom prst="rect">
          <a:avLst/>
        </a:prstGeom>
        <a:ln>
          <a:solidFill>
            <a:schemeClr val="tx1"/>
          </a:solidFill>
        </a:ln>
      </xdr:spPr>
    </xdr:pic>
    <xdr:clientData/>
  </xdr:twoCellAnchor>
  <xdr:twoCellAnchor editAs="oneCell">
    <xdr:from>
      <xdr:col>10</xdr:col>
      <xdr:colOff>400050</xdr:colOff>
      <xdr:row>148</xdr:row>
      <xdr:rowOff>127001</xdr:rowOff>
    </xdr:from>
    <xdr:to>
      <xdr:col>13</xdr:col>
      <xdr:colOff>103718</xdr:colOff>
      <xdr:row>168</xdr:row>
      <xdr:rowOff>10556</xdr:rowOff>
    </xdr:to>
    <xdr:pic>
      <xdr:nvPicPr>
        <xdr:cNvPr id="69" name="図 6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258050" y="27263726"/>
          <a:ext cx="1761068" cy="3503055"/>
        </a:xfrm>
        <a:prstGeom prst="rect">
          <a:avLst/>
        </a:prstGeom>
        <a:ln>
          <a:solidFill>
            <a:sysClr val="windowText" lastClr="000000"/>
          </a:solidFill>
        </a:ln>
      </xdr:spPr>
    </xdr:pic>
    <xdr:clientData/>
  </xdr:twoCellAnchor>
  <xdr:twoCellAnchor editAs="oneCell">
    <xdr:from>
      <xdr:col>13</xdr:col>
      <xdr:colOff>447675</xdr:colOff>
      <xdr:row>149</xdr:row>
      <xdr:rowOff>165100</xdr:rowOff>
    </xdr:from>
    <xdr:to>
      <xdr:col>16</xdr:col>
      <xdr:colOff>2116</xdr:colOff>
      <xdr:row>164</xdr:row>
      <xdr:rowOff>133350</xdr:rowOff>
    </xdr:to>
    <xdr:pic>
      <xdr:nvPicPr>
        <xdr:cNvPr id="70" name="図 69">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9363075" y="27482800"/>
          <a:ext cx="1582208" cy="2682875"/>
        </a:xfrm>
        <a:prstGeom prst="rect">
          <a:avLst/>
        </a:prstGeom>
        <a:ln>
          <a:solidFill>
            <a:sysClr val="windowText" lastClr="000000"/>
          </a:solidFill>
        </a:ln>
      </xdr:spPr>
    </xdr:pic>
    <xdr:clientData/>
  </xdr:twoCellAnchor>
  <xdr:twoCellAnchor editAs="oneCell">
    <xdr:from>
      <xdr:col>16</xdr:col>
      <xdr:colOff>476249</xdr:colOff>
      <xdr:row>150</xdr:row>
      <xdr:rowOff>74083</xdr:rowOff>
    </xdr:from>
    <xdr:to>
      <xdr:col>19</xdr:col>
      <xdr:colOff>392758</xdr:colOff>
      <xdr:row>168</xdr:row>
      <xdr:rowOff>104552</xdr:rowOff>
    </xdr:to>
    <xdr:pic>
      <xdr:nvPicPr>
        <xdr:cNvPr id="71" name="図 70">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1482916" y="27029833"/>
          <a:ext cx="1980259" cy="3275319"/>
        </a:xfrm>
        <a:prstGeom prst="rect">
          <a:avLst/>
        </a:prstGeom>
        <a:ln>
          <a:solidFill>
            <a:sysClr val="windowText" lastClr="000000"/>
          </a:solidFill>
        </a:ln>
      </xdr:spPr>
    </xdr:pic>
    <xdr:clientData/>
  </xdr:twoCellAnchor>
  <xdr:twoCellAnchor>
    <xdr:from>
      <xdr:col>12</xdr:col>
      <xdr:colOff>518584</xdr:colOff>
      <xdr:row>108</xdr:row>
      <xdr:rowOff>84667</xdr:rowOff>
    </xdr:from>
    <xdr:to>
      <xdr:col>19</xdr:col>
      <xdr:colOff>592666</xdr:colOff>
      <xdr:row>140</xdr:row>
      <xdr:rowOff>63500</xdr:rowOff>
    </xdr:to>
    <xdr:sp macro="" textlink="">
      <xdr:nvSpPr>
        <xdr:cNvPr id="72" name="正方形/長方形 71">
          <a:extLst>
            <a:ext uri="{FF2B5EF4-FFF2-40B4-BE49-F238E27FC236}">
              <a16:creationId xmlns:a16="http://schemas.microsoft.com/office/drawing/2014/main" id="{00000000-0008-0000-0000-000048000000}"/>
            </a:ext>
          </a:extLst>
        </xdr:cNvPr>
        <xdr:cNvSpPr/>
      </xdr:nvSpPr>
      <xdr:spPr>
        <a:xfrm>
          <a:off x="8773584" y="19642667"/>
          <a:ext cx="4889499" cy="5736166"/>
        </a:xfrm>
        <a:prstGeom prst="rect">
          <a:avLst/>
        </a:prstGeom>
        <a:noFill/>
        <a:ln>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22411</xdr:colOff>
      <xdr:row>107</xdr:row>
      <xdr:rowOff>84667</xdr:rowOff>
    </xdr:from>
    <xdr:to>
      <xdr:col>18</xdr:col>
      <xdr:colOff>168088</xdr:colOff>
      <xdr:row>109</xdr:row>
      <xdr:rowOff>84667</xdr:rowOff>
    </xdr:to>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9592235" y="19403608"/>
          <a:ext cx="2879912" cy="35858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rPr>
            <a:t>⑤</a:t>
          </a:r>
          <a:r>
            <a:rPr kumimoji="1" lang="en-US" altLang="ja-JP" sz="1100">
              <a:solidFill>
                <a:sysClr val="windowText" lastClr="000000"/>
              </a:solidFill>
            </a:rPr>
            <a:t>Doctoral Dissertation Review Repot</a:t>
          </a:r>
          <a:endParaRPr kumimoji="1" lang="ja-JP" altLang="en-US" sz="1100">
            <a:solidFill>
              <a:sysClr val="windowText" lastClr="000000"/>
            </a:solidFill>
          </a:endParaRPr>
        </a:p>
      </xdr:txBody>
    </xdr:sp>
    <xdr:clientData/>
  </xdr:twoCellAnchor>
  <xdr:twoCellAnchor>
    <xdr:from>
      <xdr:col>1</xdr:col>
      <xdr:colOff>402166</xdr:colOff>
      <xdr:row>108</xdr:row>
      <xdr:rowOff>63500</xdr:rowOff>
    </xdr:from>
    <xdr:to>
      <xdr:col>12</xdr:col>
      <xdr:colOff>0</xdr:colOff>
      <xdr:row>139</xdr:row>
      <xdr:rowOff>158749</xdr:rowOff>
    </xdr:to>
    <xdr:sp macro="" textlink="">
      <xdr:nvSpPr>
        <xdr:cNvPr id="73" name="正方形/長方形 72">
          <a:extLst>
            <a:ext uri="{FF2B5EF4-FFF2-40B4-BE49-F238E27FC236}">
              <a16:creationId xmlns:a16="http://schemas.microsoft.com/office/drawing/2014/main" id="{00000000-0008-0000-0000-000049000000}"/>
            </a:ext>
          </a:extLst>
        </xdr:cNvPr>
        <xdr:cNvSpPr/>
      </xdr:nvSpPr>
      <xdr:spPr>
        <a:xfrm>
          <a:off x="1090083" y="19621500"/>
          <a:ext cx="7164917" cy="5672666"/>
        </a:xfrm>
        <a:prstGeom prst="rect">
          <a:avLst/>
        </a:prstGeom>
        <a:noFill/>
        <a:ln>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317500</xdr:colOff>
      <xdr:row>107</xdr:row>
      <xdr:rowOff>105834</xdr:rowOff>
    </xdr:from>
    <xdr:to>
      <xdr:col>10</xdr:col>
      <xdr:colOff>119062</xdr:colOff>
      <xdr:row>109</xdr:row>
      <xdr:rowOff>105834</xdr:rowOff>
    </xdr:to>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2198688" y="18901834"/>
          <a:ext cx="4190999" cy="34925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solidFill>
                <a:sysClr val="windowText" lastClr="000000"/>
              </a:solidFill>
            </a:rPr>
            <a:t>Doctoral dissertation for Honbun (PDF/A)</a:t>
          </a:r>
          <a:endParaRPr kumimoji="1" lang="ja-JP" altLang="en-US" sz="1100">
            <a:solidFill>
              <a:sysClr val="windowText" lastClr="000000"/>
            </a:solidFill>
          </a:endParaRPr>
        </a:p>
      </xdr:txBody>
    </xdr:sp>
    <xdr:clientData/>
  </xdr:twoCellAnchor>
  <xdr:twoCellAnchor>
    <xdr:from>
      <xdr:col>6</xdr:col>
      <xdr:colOff>222251</xdr:colOff>
      <xdr:row>31</xdr:row>
      <xdr:rowOff>0</xdr:rowOff>
    </xdr:from>
    <xdr:to>
      <xdr:col>19</xdr:col>
      <xdr:colOff>497416</xdr:colOff>
      <xdr:row>55</xdr:row>
      <xdr:rowOff>95250</xdr:rowOff>
    </xdr:to>
    <xdr:sp macro="" textlink="">
      <xdr:nvSpPr>
        <xdr:cNvPr id="74" name="正方形/長方形 73">
          <a:extLst>
            <a:ext uri="{FF2B5EF4-FFF2-40B4-BE49-F238E27FC236}">
              <a16:creationId xmlns:a16="http://schemas.microsoft.com/office/drawing/2014/main" id="{00000000-0008-0000-0000-00004A000000}"/>
            </a:ext>
          </a:extLst>
        </xdr:cNvPr>
        <xdr:cNvSpPr/>
      </xdr:nvSpPr>
      <xdr:spPr>
        <a:xfrm>
          <a:off x="4349751" y="5619750"/>
          <a:ext cx="9218082" cy="4413250"/>
        </a:xfrm>
        <a:prstGeom prst="rect">
          <a:avLst/>
        </a:prstGeom>
        <a:noFill/>
        <a:ln>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74084</xdr:colOff>
      <xdr:row>29</xdr:row>
      <xdr:rowOff>169333</xdr:rowOff>
    </xdr:from>
    <xdr:to>
      <xdr:col>12</xdr:col>
      <xdr:colOff>518583</xdr:colOff>
      <xdr:row>31</xdr:row>
      <xdr:rowOff>169334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641167" y="5429250"/>
          <a:ext cx="1132416" cy="359834"/>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②</a:t>
          </a:r>
          <a:r>
            <a:rPr kumimoji="1" lang="en-US" altLang="ja-JP" sz="1100"/>
            <a:t>Synopsis</a:t>
          </a:r>
          <a:endParaRPr kumimoji="1" lang="ja-JP" altLang="en-US" sz="1100"/>
        </a:p>
      </xdr:txBody>
    </xdr:sp>
    <xdr:clientData/>
  </xdr:twoCellAnchor>
  <xdr:twoCellAnchor>
    <xdr:from>
      <xdr:col>14</xdr:col>
      <xdr:colOff>559594</xdr:colOff>
      <xdr:row>85</xdr:row>
      <xdr:rowOff>166688</xdr:rowOff>
    </xdr:from>
    <xdr:to>
      <xdr:col>19</xdr:col>
      <xdr:colOff>333374</xdr:colOff>
      <xdr:row>90</xdr:row>
      <xdr:rowOff>0</xdr:rowOff>
    </xdr:to>
    <xdr:sp macro="" textlink="">
      <xdr:nvSpPr>
        <xdr:cNvPr id="75" name="テキスト ボックス 74">
          <a:extLst>
            <a:ext uri="{FF2B5EF4-FFF2-40B4-BE49-F238E27FC236}">
              <a16:creationId xmlns:a16="http://schemas.microsoft.com/office/drawing/2014/main" id="{4A45060E-CEC0-4800-B47E-D0F9A72600B8}"/>
            </a:ext>
          </a:extLst>
        </xdr:cNvPr>
        <xdr:cNvSpPr txBox="1"/>
      </xdr:nvSpPr>
      <xdr:spPr>
        <a:xfrm>
          <a:off x="10227469" y="15442407"/>
          <a:ext cx="3226593" cy="7262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*No sheets should be added or deleted, as all sheets included in this template will be required when processing at</a:t>
          </a:r>
          <a:r>
            <a:rPr kumimoji="1" lang="en-US" altLang="ja-JP" sz="1100" b="1" baseline="0">
              <a:solidFill>
                <a:srgbClr val="FF0000"/>
              </a:solidFill>
            </a:rPr>
            <a:t> this Office.</a:t>
          </a:r>
          <a:endParaRPr kumimoji="1" lang="ja-JP" altLang="en-US" sz="1100" b="1">
            <a:solidFill>
              <a:srgbClr val="FF0000"/>
            </a:solidFill>
          </a:endParaRPr>
        </a:p>
      </xdr:txBody>
    </xdr:sp>
    <xdr:clientData/>
  </xdr:twoCellAnchor>
  <xdr:twoCellAnchor>
    <xdr:from>
      <xdr:col>7</xdr:col>
      <xdr:colOff>600075</xdr:colOff>
      <xdr:row>142</xdr:row>
      <xdr:rowOff>381000</xdr:rowOff>
    </xdr:from>
    <xdr:to>
      <xdr:col>10</xdr:col>
      <xdr:colOff>398991</xdr:colOff>
      <xdr:row>148</xdr:row>
      <xdr:rowOff>104775</xdr:rowOff>
    </xdr:to>
    <xdr:sp macro="" textlink="">
      <xdr:nvSpPr>
        <xdr:cNvPr id="76" name="テキスト ボックス 75">
          <a:extLst>
            <a:ext uri="{FF2B5EF4-FFF2-40B4-BE49-F238E27FC236}">
              <a16:creationId xmlns:a16="http://schemas.microsoft.com/office/drawing/2014/main" id="{4B739D61-0A8C-4554-BB77-781E5B510DCD}"/>
            </a:ext>
          </a:extLst>
        </xdr:cNvPr>
        <xdr:cNvSpPr txBox="1"/>
      </xdr:nvSpPr>
      <xdr:spPr>
        <a:xfrm>
          <a:off x="5400675" y="26193750"/>
          <a:ext cx="1856316" cy="104775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⑧</a:t>
          </a:r>
          <a:r>
            <a:rPr kumimoji="1" lang="en-US" altLang="ja-JP" sz="1100">
              <a:solidFill>
                <a:schemeClr val="dk1"/>
              </a:solidFill>
              <a:effectLst/>
              <a:latin typeface="+mn-lt"/>
              <a:ea typeface="+mn-ea"/>
              <a:cs typeface="+mn-cs"/>
            </a:rPr>
            <a:t>List of research</a:t>
          </a:r>
          <a:r>
            <a:rPr kumimoji="1" lang="en-US" altLang="ja-JP" sz="1100" baseline="0">
              <a:solidFill>
                <a:schemeClr val="dk1"/>
              </a:solidFill>
              <a:effectLst/>
              <a:latin typeface="+mn-lt"/>
              <a:ea typeface="+mn-ea"/>
              <a:cs typeface="+mn-cs"/>
            </a:rPr>
            <a:t> achievements </a:t>
          </a:r>
          <a:r>
            <a:rPr kumimoji="1" lang="en-US" altLang="ja-JP" sz="1100">
              <a:solidFill>
                <a:schemeClr val="dk1"/>
              </a:solidFill>
              <a:effectLst/>
              <a:latin typeface="+mn-lt"/>
              <a:ea typeface="+mn-ea"/>
              <a:cs typeface="+mn-cs"/>
            </a:rPr>
            <a:t>(*only if there is update from application</a:t>
          </a:r>
          <a:r>
            <a:rPr kumimoji="1" lang="en-US" altLang="ja-JP" sz="1100" baseline="0">
              <a:solidFill>
                <a:schemeClr val="dk1"/>
              </a:solidFill>
              <a:effectLst/>
              <a:latin typeface="+mn-lt"/>
              <a:ea typeface="+mn-ea"/>
              <a:cs typeface="+mn-cs"/>
            </a:rPr>
            <a:t> for doctorate (Scanned PDF)</a:t>
          </a:r>
          <a:endParaRPr kumimoji="1" lang="ja-JP" altLang="en-US" sz="1100"/>
        </a:p>
      </xdr:txBody>
    </xdr:sp>
    <xdr:clientData/>
  </xdr:twoCellAnchor>
  <xdr:twoCellAnchor editAs="oneCell">
    <xdr:from>
      <xdr:col>7</xdr:col>
      <xdr:colOff>657226</xdr:colOff>
      <xdr:row>149</xdr:row>
      <xdr:rowOff>19050</xdr:rowOff>
    </xdr:from>
    <xdr:to>
      <xdr:col>10</xdr:col>
      <xdr:colOff>266700</xdr:colOff>
      <xdr:row>162</xdr:row>
      <xdr:rowOff>134055</xdr:rowOff>
    </xdr:to>
    <xdr:pic>
      <xdr:nvPicPr>
        <xdr:cNvPr id="32" name="図 31">
          <a:extLst>
            <a:ext uri="{FF2B5EF4-FFF2-40B4-BE49-F238E27FC236}">
              <a16:creationId xmlns:a16="http://schemas.microsoft.com/office/drawing/2014/main" id="{1711B3D8-10B0-422D-BB01-A9DD6B532B76}"/>
            </a:ext>
          </a:extLst>
        </xdr:cNvPr>
        <xdr:cNvPicPr>
          <a:picLocks noChangeAspect="1"/>
        </xdr:cNvPicPr>
      </xdr:nvPicPr>
      <xdr:blipFill>
        <a:blip xmlns:r="http://schemas.openxmlformats.org/officeDocument/2006/relationships" r:embed="rId14"/>
        <a:stretch>
          <a:fillRect/>
        </a:stretch>
      </xdr:blipFill>
      <xdr:spPr>
        <a:xfrm>
          <a:off x="5457826" y="27336750"/>
          <a:ext cx="1666874" cy="2467680"/>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0"/>
  <sheetViews>
    <sheetView view="pageBreakPreview" zoomScale="90" zoomScaleNormal="90" zoomScaleSheetLayoutView="90" workbookViewId="0">
      <selection sqref="A1:T2"/>
    </sheetView>
  </sheetViews>
  <sheetFormatPr defaultColWidth="9" defaultRowHeight="14"/>
  <cols>
    <col min="1" max="16384" width="9" style="86"/>
  </cols>
  <sheetData>
    <row r="1" spans="1:20">
      <c r="A1" s="193" t="s">
        <v>0</v>
      </c>
      <c r="B1" s="193"/>
      <c r="C1" s="193"/>
      <c r="D1" s="193"/>
      <c r="E1" s="193"/>
      <c r="F1" s="193"/>
      <c r="G1" s="193"/>
      <c r="H1" s="193"/>
      <c r="I1" s="193"/>
      <c r="J1" s="193"/>
      <c r="K1" s="193"/>
      <c r="L1" s="193"/>
      <c r="M1" s="193"/>
      <c r="N1" s="193"/>
      <c r="O1" s="193"/>
      <c r="P1" s="193"/>
      <c r="Q1" s="193"/>
      <c r="R1" s="193"/>
      <c r="S1" s="193"/>
      <c r="T1" s="193"/>
    </row>
    <row r="2" spans="1:20" ht="39" customHeight="1">
      <c r="A2" s="193"/>
      <c r="B2" s="193"/>
      <c r="C2" s="193"/>
      <c r="D2" s="193"/>
      <c r="E2" s="193"/>
      <c r="F2" s="193"/>
      <c r="G2" s="193"/>
      <c r="H2" s="193"/>
      <c r="I2" s="193"/>
      <c r="J2" s="193"/>
      <c r="K2" s="193"/>
      <c r="L2" s="193"/>
      <c r="M2" s="193"/>
      <c r="N2" s="193"/>
      <c r="O2" s="193"/>
      <c r="P2" s="193"/>
      <c r="Q2" s="193"/>
      <c r="R2" s="193"/>
      <c r="S2" s="193"/>
      <c r="T2" s="193"/>
    </row>
    <row r="3" spans="1:20">
      <c r="R3" s="169" t="s">
        <v>1810</v>
      </c>
      <c r="S3" s="169"/>
      <c r="T3" s="169"/>
    </row>
    <row r="4" spans="1:20" ht="14.5" thickBot="1">
      <c r="B4" s="85" t="s">
        <v>1</v>
      </c>
    </row>
    <row r="5" spans="1:20" ht="15.5" thickBot="1">
      <c r="A5" s="121"/>
      <c r="B5" s="178" t="s">
        <v>2</v>
      </c>
      <c r="C5" s="179"/>
      <c r="D5" s="179"/>
      <c r="E5" s="179"/>
      <c r="F5" s="179"/>
      <c r="G5" s="179"/>
      <c r="H5" s="179"/>
      <c r="I5" s="179"/>
      <c r="J5" s="179"/>
      <c r="K5" s="179"/>
      <c r="L5" s="179"/>
      <c r="M5" s="179"/>
      <c r="N5" s="179"/>
      <c r="O5" s="179"/>
      <c r="P5" s="179"/>
      <c r="Q5" s="179"/>
      <c r="R5" s="179"/>
      <c r="S5" s="179"/>
      <c r="T5" s="180"/>
    </row>
    <row r="6" spans="1:20">
      <c r="A6" s="175" t="s">
        <v>3</v>
      </c>
      <c r="B6" s="122" t="s">
        <v>4</v>
      </c>
      <c r="C6" s="123" t="s">
        <v>5</v>
      </c>
      <c r="D6" s="124"/>
      <c r="E6" s="124"/>
      <c r="F6" s="124"/>
      <c r="G6" s="124"/>
      <c r="H6" s="124"/>
      <c r="I6" s="124"/>
      <c r="J6" s="124"/>
      <c r="K6" s="124"/>
      <c r="L6" s="124"/>
      <c r="M6" s="124"/>
      <c r="N6" s="124"/>
      <c r="O6" s="124"/>
      <c r="P6" s="124"/>
      <c r="Q6" s="124"/>
      <c r="R6" s="124"/>
      <c r="S6" s="124"/>
      <c r="T6" s="125"/>
    </row>
    <row r="7" spans="1:20">
      <c r="A7" s="176"/>
      <c r="B7" s="126"/>
      <c r="C7" s="121" t="s">
        <v>6</v>
      </c>
      <c r="D7" s="127"/>
      <c r="E7" s="127"/>
      <c r="F7" s="127"/>
      <c r="G7" s="127"/>
      <c r="H7" s="127"/>
      <c r="I7" s="127"/>
      <c r="J7" s="127"/>
      <c r="K7" s="127"/>
      <c r="L7" s="127"/>
      <c r="M7" s="127"/>
      <c r="N7" s="127"/>
      <c r="O7" s="127"/>
      <c r="P7" s="127"/>
      <c r="Q7" s="127"/>
      <c r="R7" s="127"/>
      <c r="S7" s="127"/>
      <c r="T7" s="128"/>
    </row>
    <row r="8" spans="1:20">
      <c r="A8" s="176"/>
      <c r="B8" s="129"/>
      <c r="C8" s="127"/>
      <c r="D8" s="127"/>
      <c r="E8" s="127"/>
      <c r="F8" s="127"/>
      <c r="G8" s="127"/>
      <c r="H8" s="127"/>
      <c r="I8" s="127"/>
      <c r="J8" s="127"/>
      <c r="K8" s="127"/>
      <c r="L8" s="127"/>
      <c r="M8" s="127"/>
      <c r="N8" s="127"/>
      <c r="O8" s="127"/>
      <c r="P8" s="127"/>
      <c r="Q8" s="127"/>
      <c r="R8" s="127"/>
      <c r="S8" s="127"/>
      <c r="T8" s="128"/>
    </row>
    <row r="9" spans="1:20">
      <c r="A9" s="176"/>
      <c r="B9" s="129"/>
      <c r="C9" s="127"/>
      <c r="D9" s="127"/>
      <c r="E9" s="127"/>
      <c r="F9" s="127"/>
      <c r="G9" s="127"/>
      <c r="H9" s="127"/>
      <c r="I9" s="127"/>
      <c r="J9" s="127"/>
      <c r="K9" s="127"/>
      <c r="L9" s="127"/>
      <c r="M9" s="127"/>
      <c r="N9" s="127"/>
      <c r="O9" s="127"/>
      <c r="P9" s="127"/>
      <c r="Q9" s="127"/>
      <c r="R9" s="127"/>
      <c r="S9" s="127"/>
      <c r="T9" s="128"/>
    </row>
    <row r="10" spans="1:20">
      <c r="A10" s="176"/>
      <c r="B10" s="129"/>
      <c r="C10" s="127"/>
      <c r="D10" s="127"/>
      <c r="E10" s="127"/>
      <c r="F10" s="127"/>
      <c r="G10" s="127"/>
      <c r="H10" s="127"/>
      <c r="I10" s="127"/>
      <c r="J10" s="127"/>
      <c r="K10" s="127"/>
      <c r="L10" s="127"/>
      <c r="M10" s="127"/>
      <c r="N10" s="127"/>
      <c r="O10" s="127"/>
      <c r="P10" s="127"/>
      <c r="Q10" s="127"/>
      <c r="R10" s="127"/>
      <c r="S10" s="127"/>
      <c r="T10" s="128"/>
    </row>
    <row r="11" spans="1:20">
      <c r="A11" s="176"/>
      <c r="B11" s="129"/>
      <c r="C11" s="127"/>
      <c r="D11" s="127"/>
      <c r="E11" s="127"/>
      <c r="F11" s="127"/>
      <c r="G11" s="127"/>
      <c r="H11" s="127"/>
      <c r="I11" s="127"/>
      <c r="J11" s="127"/>
      <c r="K11" s="127"/>
      <c r="L11" s="127"/>
      <c r="M11" s="127"/>
      <c r="N11" s="127"/>
      <c r="O11" s="127"/>
      <c r="P11" s="127"/>
      <c r="Q11" s="127"/>
      <c r="R11" s="127"/>
      <c r="S11" s="127"/>
      <c r="T11" s="128"/>
    </row>
    <row r="12" spans="1:20">
      <c r="A12" s="176"/>
      <c r="B12" s="129"/>
      <c r="C12" s="127"/>
      <c r="D12" s="127"/>
      <c r="E12" s="127"/>
      <c r="F12" s="127"/>
      <c r="G12" s="127"/>
      <c r="H12" s="127"/>
      <c r="I12" s="127"/>
      <c r="J12" s="127"/>
      <c r="K12" s="127"/>
      <c r="L12" s="127"/>
      <c r="M12" s="127"/>
      <c r="N12" s="127"/>
      <c r="O12" s="127"/>
      <c r="P12" s="127"/>
      <c r="Q12" s="127"/>
      <c r="R12" s="127"/>
      <c r="S12" s="127"/>
      <c r="T12" s="128"/>
    </row>
    <row r="13" spans="1:20">
      <c r="A13" s="176"/>
      <c r="B13" s="129"/>
      <c r="C13" s="127"/>
      <c r="D13" s="127"/>
      <c r="E13" s="127"/>
      <c r="F13" s="127"/>
      <c r="G13" s="127"/>
      <c r="H13" s="127"/>
      <c r="I13" s="127"/>
      <c r="J13" s="127"/>
      <c r="K13" s="127"/>
      <c r="L13" s="127"/>
      <c r="M13" s="127"/>
      <c r="N13" s="127"/>
      <c r="O13" s="127"/>
      <c r="P13" s="127"/>
      <c r="Q13" s="127"/>
      <c r="R13" s="127"/>
      <c r="S13" s="127"/>
      <c r="T13" s="128"/>
    </row>
    <row r="14" spans="1:20">
      <c r="A14" s="176"/>
      <c r="B14" s="129"/>
      <c r="C14" s="127"/>
      <c r="D14" s="127"/>
      <c r="E14" s="127"/>
      <c r="F14" s="127"/>
      <c r="G14" s="127"/>
      <c r="H14" s="127"/>
      <c r="I14" s="127"/>
      <c r="J14" s="127"/>
      <c r="K14" s="127"/>
      <c r="L14" s="127"/>
      <c r="M14" s="127"/>
      <c r="N14" s="127"/>
      <c r="O14" s="127"/>
      <c r="P14" s="127"/>
      <c r="Q14" s="127"/>
      <c r="R14" s="127"/>
      <c r="S14" s="127"/>
      <c r="T14" s="128"/>
    </row>
    <row r="15" spans="1:20">
      <c r="A15" s="176"/>
      <c r="B15" s="129"/>
      <c r="C15" s="127"/>
      <c r="D15" s="127"/>
      <c r="E15" s="127"/>
      <c r="F15" s="127"/>
      <c r="G15" s="127"/>
      <c r="H15" s="127"/>
      <c r="I15" s="127"/>
      <c r="J15" s="127"/>
      <c r="K15" s="127"/>
      <c r="L15" s="127"/>
      <c r="M15" s="127"/>
      <c r="N15" s="127"/>
      <c r="O15" s="127"/>
      <c r="P15" s="127"/>
      <c r="Q15" s="127"/>
      <c r="R15" s="127"/>
      <c r="S15" s="127"/>
      <c r="T15" s="128"/>
    </row>
    <row r="16" spans="1:20">
      <c r="A16" s="176"/>
      <c r="B16" s="129"/>
      <c r="C16" s="127"/>
      <c r="D16" s="127"/>
      <c r="E16" s="127"/>
      <c r="F16" s="127"/>
      <c r="G16" s="127"/>
      <c r="H16" s="127"/>
      <c r="I16" s="127"/>
      <c r="J16" s="127"/>
      <c r="K16" s="127"/>
      <c r="L16" s="127"/>
      <c r="M16" s="127"/>
      <c r="N16" s="127"/>
      <c r="O16" s="127"/>
      <c r="P16" s="127"/>
      <c r="Q16" s="127"/>
      <c r="R16" s="127"/>
      <c r="S16" s="127"/>
      <c r="T16" s="128"/>
    </row>
    <row r="17" spans="1:20">
      <c r="A17" s="176"/>
      <c r="B17" s="129"/>
      <c r="C17" s="127"/>
      <c r="D17" s="127"/>
      <c r="E17" s="127"/>
      <c r="F17" s="127"/>
      <c r="G17" s="127"/>
      <c r="H17" s="127"/>
      <c r="I17" s="127"/>
      <c r="J17" s="127"/>
      <c r="K17" s="127"/>
      <c r="L17" s="127"/>
      <c r="M17" s="127"/>
      <c r="N17" s="127"/>
      <c r="O17" s="127"/>
      <c r="P17" s="127"/>
      <c r="Q17" s="127"/>
      <c r="R17" s="127"/>
      <c r="S17" s="127"/>
      <c r="T17" s="128"/>
    </row>
    <row r="18" spans="1:20">
      <c r="A18" s="176"/>
      <c r="B18" s="129"/>
      <c r="C18" s="127"/>
      <c r="D18" s="127"/>
      <c r="E18" s="127"/>
      <c r="F18" s="127"/>
      <c r="G18" s="127"/>
      <c r="H18" s="127"/>
      <c r="I18" s="127"/>
      <c r="J18" s="127"/>
      <c r="K18" s="127"/>
      <c r="L18" s="127"/>
      <c r="M18" s="127"/>
      <c r="N18" s="127"/>
      <c r="O18" s="127"/>
      <c r="P18" s="127"/>
      <c r="Q18" s="127"/>
      <c r="R18" s="127"/>
      <c r="S18" s="127"/>
      <c r="T18" s="128"/>
    </row>
    <row r="19" spans="1:20">
      <c r="A19" s="176"/>
      <c r="B19" s="129"/>
      <c r="C19" s="127"/>
      <c r="D19" s="127"/>
      <c r="E19" s="127"/>
      <c r="F19" s="127"/>
      <c r="G19" s="127"/>
      <c r="H19" s="127"/>
      <c r="I19" s="127"/>
      <c r="J19" s="127"/>
      <c r="K19" s="127"/>
      <c r="L19" s="127"/>
      <c r="M19" s="127"/>
      <c r="N19" s="127"/>
      <c r="O19" s="127"/>
      <c r="P19" s="127"/>
      <c r="Q19" s="127"/>
      <c r="R19" s="127"/>
      <c r="S19" s="127"/>
      <c r="T19" s="128"/>
    </row>
    <row r="20" spans="1:20">
      <c r="A20" s="176"/>
      <c r="B20" s="129"/>
      <c r="C20" s="127"/>
      <c r="D20" s="127"/>
      <c r="E20" s="127"/>
      <c r="F20" s="127"/>
      <c r="G20" s="127"/>
      <c r="H20" s="127"/>
      <c r="I20" s="127"/>
      <c r="J20" s="127"/>
      <c r="K20" s="127"/>
      <c r="L20" s="127"/>
      <c r="M20" s="127"/>
      <c r="N20" s="127"/>
      <c r="O20" s="127"/>
      <c r="P20" s="127"/>
      <c r="Q20" s="127"/>
      <c r="R20" s="127"/>
      <c r="S20" s="127"/>
      <c r="T20" s="128"/>
    </row>
    <row r="21" spans="1:20">
      <c r="A21" s="176"/>
      <c r="B21" s="129"/>
      <c r="C21" s="127"/>
      <c r="D21" s="127"/>
      <c r="E21" s="127"/>
      <c r="F21" s="127"/>
      <c r="G21" s="127"/>
      <c r="H21" s="127"/>
      <c r="I21" s="127"/>
      <c r="J21" s="127"/>
      <c r="K21" s="127"/>
      <c r="L21" s="127"/>
      <c r="M21" s="127"/>
      <c r="N21" s="127"/>
      <c r="O21" s="127"/>
      <c r="P21" s="127"/>
      <c r="Q21" s="127"/>
      <c r="R21" s="127"/>
      <c r="S21" s="127"/>
      <c r="T21" s="128"/>
    </row>
    <row r="22" spans="1:20">
      <c r="A22" s="176"/>
      <c r="B22" s="129"/>
      <c r="C22" s="127"/>
      <c r="D22" s="127"/>
      <c r="E22" s="127"/>
      <c r="F22" s="127"/>
      <c r="G22" s="127"/>
      <c r="H22" s="127"/>
      <c r="I22" s="127"/>
      <c r="J22" s="127"/>
      <c r="K22" s="127"/>
      <c r="L22" s="127"/>
      <c r="M22" s="127"/>
      <c r="N22" s="127"/>
      <c r="O22" s="127"/>
      <c r="P22" s="127"/>
      <c r="Q22" s="127"/>
      <c r="R22" s="127"/>
      <c r="S22" s="127"/>
      <c r="T22" s="128"/>
    </row>
    <row r="23" spans="1:20">
      <c r="A23" s="176"/>
      <c r="B23" s="129"/>
      <c r="C23" s="127"/>
      <c r="D23" s="127"/>
      <c r="E23" s="127"/>
      <c r="F23" s="127"/>
      <c r="G23" s="127"/>
      <c r="H23" s="127"/>
      <c r="I23" s="127"/>
      <c r="J23" s="127"/>
      <c r="K23" s="127"/>
      <c r="L23" s="127"/>
      <c r="M23" s="127"/>
      <c r="N23" s="127"/>
      <c r="O23" s="127"/>
      <c r="P23" s="127"/>
      <c r="Q23" s="127"/>
      <c r="R23" s="127"/>
      <c r="S23" s="127"/>
      <c r="T23" s="128"/>
    </row>
    <row r="24" spans="1:20">
      <c r="A24" s="176"/>
      <c r="B24" s="129"/>
      <c r="C24" s="127"/>
      <c r="D24" s="127"/>
      <c r="E24" s="127"/>
      <c r="F24" s="127"/>
      <c r="G24" s="127"/>
      <c r="H24" s="127"/>
      <c r="I24" s="127"/>
      <c r="J24" s="127"/>
      <c r="K24" s="127"/>
      <c r="L24" s="127"/>
      <c r="M24" s="127"/>
      <c r="N24" s="127"/>
      <c r="O24" s="127"/>
      <c r="P24" s="127"/>
      <c r="Q24" s="127"/>
      <c r="R24" s="127"/>
      <c r="S24" s="127"/>
      <c r="T24" s="128"/>
    </row>
    <row r="25" spans="1:20">
      <c r="A25" s="176"/>
      <c r="B25" s="129"/>
      <c r="C25" s="127"/>
      <c r="D25" s="127"/>
      <c r="E25" s="127"/>
      <c r="F25" s="127"/>
      <c r="G25" s="127"/>
      <c r="H25" s="127"/>
      <c r="I25" s="127"/>
      <c r="J25" s="127"/>
      <c r="K25" s="127"/>
      <c r="L25" s="127"/>
      <c r="M25" s="127"/>
      <c r="N25" s="127"/>
      <c r="O25" s="127"/>
      <c r="P25" s="127"/>
      <c r="Q25" s="127"/>
      <c r="R25" s="127"/>
      <c r="S25" s="127"/>
      <c r="T25" s="128"/>
    </row>
    <row r="26" spans="1:20">
      <c r="A26" s="176"/>
      <c r="B26" s="129"/>
      <c r="C26" s="127"/>
      <c r="D26" s="127"/>
      <c r="E26" s="127"/>
      <c r="F26" s="127"/>
      <c r="G26" s="127"/>
      <c r="H26" s="127"/>
      <c r="I26" s="127"/>
      <c r="J26" s="127"/>
      <c r="K26" s="127"/>
      <c r="L26" s="127"/>
      <c r="M26" s="127"/>
      <c r="N26" s="127"/>
      <c r="O26" s="127"/>
      <c r="P26" s="127"/>
      <c r="Q26" s="127"/>
      <c r="R26" s="127"/>
      <c r="S26" s="127"/>
      <c r="T26" s="128"/>
    </row>
    <row r="27" spans="1:20">
      <c r="A27" s="176"/>
      <c r="B27" s="129"/>
      <c r="C27" s="127"/>
      <c r="D27" s="127"/>
      <c r="E27" s="127"/>
      <c r="F27" s="127"/>
      <c r="G27" s="127"/>
      <c r="H27" s="127"/>
      <c r="I27" s="127"/>
      <c r="J27" s="127"/>
      <c r="K27" s="127"/>
      <c r="L27" s="127"/>
      <c r="M27" s="127"/>
      <c r="N27" s="127"/>
      <c r="O27" s="127"/>
      <c r="P27" s="127"/>
      <c r="Q27" s="127"/>
      <c r="R27" s="127"/>
      <c r="S27" s="127"/>
      <c r="T27" s="128"/>
    </row>
    <row r="28" spans="1:20">
      <c r="A28" s="176"/>
      <c r="B28" s="129"/>
      <c r="C28" s="127"/>
      <c r="D28" s="127"/>
      <c r="E28" s="127"/>
      <c r="F28" s="127"/>
      <c r="G28" s="127"/>
      <c r="H28" s="127"/>
      <c r="I28" s="127"/>
      <c r="J28" s="127"/>
      <c r="K28" s="127"/>
      <c r="L28" s="127"/>
      <c r="M28" s="127"/>
      <c r="N28" s="127"/>
      <c r="O28" s="127"/>
      <c r="P28" s="127"/>
      <c r="Q28" s="127"/>
      <c r="R28" s="127"/>
      <c r="S28" s="127"/>
      <c r="T28" s="128"/>
    </row>
    <row r="29" spans="1:20" ht="14.5" thickBot="1">
      <c r="A29" s="177"/>
      <c r="B29" s="130"/>
      <c r="C29" s="131"/>
      <c r="D29" s="131"/>
      <c r="E29" s="131"/>
      <c r="F29" s="131"/>
      <c r="G29" s="131"/>
      <c r="H29" s="131"/>
      <c r="I29" s="131"/>
      <c r="J29" s="131"/>
      <c r="K29" s="131"/>
      <c r="L29" s="131"/>
      <c r="M29" s="131"/>
      <c r="N29" s="131"/>
      <c r="O29" s="131"/>
      <c r="P29" s="131"/>
      <c r="Q29" s="131"/>
      <c r="R29" s="131"/>
      <c r="S29" s="131"/>
      <c r="T29" s="132"/>
    </row>
    <row r="30" spans="1:20">
      <c r="A30" s="175" t="s">
        <v>7</v>
      </c>
      <c r="B30" s="122" t="s">
        <v>8</v>
      </c>
      <c r="C30" s="123" t="s">
        <v>9</v>
      </c>
      <c r="D30" s="124"/>
      <c r="E30" s="124"/>
      <c r="F30" s="124"/>
      <c r="G30" s="124"/>
      <c r="H30" s="124"/>
      <c r="I30" s="124"/>
      <c r="J30" s="124"/>
      <c r="K30" s="124"/>
      <c r="L30" s="124"/>
      <c r="M30" s="124"/>
      <c r="N30" s="124"/>
      <c r="O30" s="124"/>
      <c r="P30" s="124"/>
      <c r="Q30" s="124"/>
      <c r="R30" s="124"/>
      <c r="S30" s="124"/>
      <c r="T30" s="125"/>
    </row>
    <row r="31" spans="1:20">
      <c r="A31" s="176"/>
      <c r="B31" s="129"/>
      <c r="C31" s="127"/>
      <c r="D31" s="127"/>
      <c r="E31" s="127"/>
      <c r="F31" s="127"/>
      <c r="G31" s="127"/>
      <c r="H31" s="127"/>
      <c r="I31" s="127"/>
      <c r="J31" s="127"/>
      <c r="K31" s="127"/>
      <c r="L31" s="127"/>
      <c r="M31" s="127"/>
      <c r="N31" s="127"/>
      <c r="O31" s="127"/>
      <c r="P31" s="127"/>
      <c r="Q31" s="127"/>
      <c r="R31" s="127"/>
      <c r="S31" s="127"/>
      <c r="T31" s="128"/>
    </row>
    <row r="32" spans="1:20">
      <c r="A32" s="176"/>
      <c r="B32" s="129"/>
      <c r="C32" s="127"/>
      <c r="D32" s="127"/>
      <c r="E32" s="127"/>
      <c r="F32" s="127"/>
      <c r="G32" s="127"/>
      <c r="H32" s="127"/>
      <c r="I32" s="127"/>
      <c r="J32" s="127"/>
      <c r="K32" s="127"/>
      <c r="L32" s="127"/>
      <c r="M32" s="127"/>
      <c r="N32" s="127"/>
      <c r="O32" s="127"/>
      <c r="P32" s="127"/>
      <c r="Q32" s="127"/>
      <c r="R32" s="127"/>
      <c r="S32" s="127"/>
      <c r="T32" s="128"/>
    </row>
    <row r="33" spans="1:20">
      <c r="A33" s="176"/>
      <c r="B33" s="129"/>
      <c r="C33" s="127"/>
      <c r="D33" s="127"/>
      <c r="E33" s="127"/>
      <c r="F33" s="127"/>
      <c r="G33" s="127"/>
      <c r="H33" s="127"/>
      <c r="I33" s="127"/>
      <c r="J33" s="127"/>
      <c r="K33" s="127"/>
      <c r="L33" s="127"/>
      <c r="M33" s="127"/>
      <c r="N33" s="127"/>
      <c r="O33" s="127"/>
      <c r="P33" s="127"/>
      <c r="Q33" s="127"/>
      <c r="R33" s="127"/>
      <c r="S33" s="127"/>
      <c r="T33" s="128"/>
    </row>
    <row r="34" spans="1:20">
      <c r="A34" s="176"/>
      <c r="B34" s="129"/>
      <c r="C34" s="127"/>
      <c r="D34" s="127"/>
      <c r="E34" s="127"/>
      <c r="F34" s="127"/>
      <c r="G34" s="127"/>
      <c r="H34" s="127"/>
      <c r="I34" s="127"/>
      <c r="J34" s="127"/>
      <c r="K34" s="127"/>
      <c r="L34" s="127"/>
      <c r="M34" s="127"/>
      <c r="N34" s="127"/>
      <c r="O34" s="127"/>
      <c r="P34" s="127"/>
      <c r="Q34" s="127"/>
      <c r="R34" s="127"/>
      <c r="S34" s="127"/>
      <c r="T34" s="128"/>
    </row>
    <row r="35" spans="1:20">
      <c r="A35" s="176"/>
      <c r="B35" s="129"/>
      <c r="C35" s="127"/>
      <c r="D35" s="127"/>
      <c r="E35" s="127"/>
      <c r="F35" s="127"/>
      <c r="G35" s="127"/>
      <c r="H35" s="127"/>
      <c r="I35" s="127"/>
      <c r="J35" s="127"/>
      <c r="K35" s="127"/>
      <c r="L35" s="127"/>
      <c r="M35" s="127"/>
      <c r="N35" s="127"/>
      <c r="O35" s="127"/>
      <c r="P35" s="127"/>
      <c r="Q35" s="127"/>
      <c r="R35" s="127"/>
      <c r="S35" s="127"/>
      <c r="T35" s="128"/>
    </row>
    <row r="36" spans="1:20">
      <c r="A36" s="176"/>
      <c r="B36" s="129"/>
      <c r="C36" s="127"/>
      <c r="D36" s="127"/>
      <c r="E36" s="127"/>
      <c r="F36" s="127"/>
      <c r="G36" s="127"/>
      <c r="H36" s="127"/>
      <c r="I36" s="127"/>
      <c r="J36" s="127"/>
      <c r="K36" s="127"/>
      <c r="L36" s="127"/>
      <c r="M36" s="127"/>
      <c r="N36" s="127"/>
      <c r="O36" s="127"/>
      <c r="P36" s="127"/>
      <c r="Q36" s="127"/>
      <c r="R36" s="127"/>
      <c r="S36" s="127"/>
      <c r="T36" s="128"/>
    </row>
    <row r="37" spans="1:20">
      <c r="A37" s="176"/>
      <c r="B37" s="129"/>
      <c r="C37" s="127"/>
      <c r="D37" s="127"/>
      <c r="E37" s="127"/>
      <c r="F37" s="127"/>
      <c r="G37" s="127"/>
      <c r="H37" s="127"/>
      <c r="I37" s="127"/>
      <c r="J37" s="127"/>
      <c r="K37" s="127"/>
      <c r="L37" s="127"/>
      <c r="M37" s="127"/>
      <c r="N37" s="127"/>
      <c r="O37" s="127"/>
      <c r="P37" s="127"/>
      <c r="Q37" s="127"/>
      <c r="R37" s="127"/>
      <c r="S37" s="127"/>
      <c r="T37" s="128"/>
    </row>
    <row r="38" spans="1:20">
      <c r="A38" s="176"/>
      <c r="B38" s="129"/>
      <c r="C38" s="127"/>
      <c r="D38" s="127"/>
      <c r="E38" s="127"/>
      <c r="F38" s="127"/>
      <c r="G38" s="127"/>
      <c r="H38" s="127"/>
      <c r="I38" s="127"/>
      <c r="J38" s="127"/>
      <c r="K38" s="127"/>
      <c r="L38" s="127"/>
      <c r="M38" s="127"/>
      <c r="N38" s="127"/>
      <c r="O38" s="127"/>
      <c r="P38" s="127"/>
      <c r="Q38" s="127"/>
      <c r="R38" s="127"/>
      <c r="S38" s="127"/>
      <c r="T38" s="128"/>
    </row>
    <row r="39" spans="1:20">
      <c r="A39" s="176"/>
      <c r="B39" s="129"/>
      <c r="C39" s="127"/>
      <c r="D39" s="127"/>
      <c r="E39" s="127"/>
      <c r="F39" s="127"/>
      <c r="G39" s="127"/>
      <c r="H39" s="127"/>
      <c r="I39" s="127"/>
      <c r="J39" s="127"/>
      <c r="K39" s="127"/>
      <c r="L39" s="127"/>
      <c r="M39" s="127"/>
      <c r="N39" s="127"/>
      <c r="O39" s="127"/>
      <c r="P39" s="127"/>
      <c r="Q39" s="127"/>
      <c r="R39" s="127"/>
      <c r="S39" s="127"/>
      <c r="T39" s="128"/>
    </row>
    <row r="40" spans="1:20">
      <c r="A40" s="176"/>
      <c r="B40" s="129"/>
      <c r="C40" s="127"/>
      <c r="D40" s="127"/>
      <c r="E40" s="127"/>
      <c r="F40" s="127"/>
      <c r="G40" s="127"/>
      <c r="H40" s="127"/>
      <c r="I40" s="127"/>
      <c r="J40" s="127"/>
      <c r="K40" s="127"/>
      <c r="L40" s="127"/>
      <c r="M40" s="127"/>
      <c r="N40" s="127"/>
      <c r="O40" s="127"/>
      <c r="P40" s="127"/>
      <c r="Q40" s="127"/>
      <c r="R40" s="127"/>
      <c r="S40" s="127"/>
      <c r="T40" s="128"/>
    </row>
    <row r="41" spans="1:20">
      <c r="A41" s="176"/>
      <c r="B41" s="129"/>
      <c r="C41" s="127"/>
      <c r="D41" s="127"/>
      <c r="E41" s="127"/>
      <c r="F41" s="127"/>
      <c r="G41" s="127"/>
      <c r="H41" s="127"/>
      <c r="I41" s="127"/>
      <c r="J41" s="127"/>
      <c r="K41" s="127"/>
      <c r="L41" s="127"/>
      <c r="M41" s="127"/>
      <c r="N41" s="127"/>
      <c r="O41" s="127"/>
      <c r="P41" s="127"/>
      <c r="Q41" s="127"/>
      <c r="R41" s="127"/>
      <c r="S41" s="127"/>
      <c r="T41" s="128"/>
    </row>
    <row r="42" spans="1:20">
      <c r="A42" s="176"/>
      <c r="B42" s="129"/>
      <c r="C42" s="127"/>
      <c r="D42" s="127"/>
      <c r="E42" s="127"/>
      <c r="F42" s="127"/>
      <c r="G42" s="127"/>
      <c r="H42" s="127"/>
      <c r="I42" s="127"/>
      <c r="J42" s="127"/>
      <c r="K42" s="127"/>
      <c r="L42" s="127"/>
      <c r="M42" s="127"/>
      <c r="N42" s="127"/>
      <c r="O42" s="127"/>
      <c r="P42" s="127"/>
      <c r="Q42" s="127"/>
      <c r="R42" s="127"/>
      <c r="S42" s="127"/>
      <c r="T42" s="128"/>
    </row>
    <row r="43" spans="1:20">
      <c r="A43" s="176"/>
      <c r="B43" s="129"/>
      <c r="C43" s="127"/>
      <c r="D43" s="127"/>
      <c r="E43" s="127"/>
      <c r="F43" s="127"/>
      <c r="G43" s="127"/>
      <c r="H43" s="127"/>
      <c r="I43" s="127"/>
      <c r="J43" s="127"/>
      <c r="K43" s="127"/>
      <c r="L43" s="127"/>
      <c r="M43" s="127"/>
      <c r="N43" s="127"/>
      <c r="O43" s="127"/>
      <c r="P43" s="127"/>
      <c r="Q43" s="127"/>
      <c r="R43" s="127"/>
      <c r="S43" s="127"/>
      <c r="T43" s="128"/>
    </row>
    <row r="44" spans="1:20">
      <c r="A44" s="176"/>
      <c r="B44" s="129"/>
      <c r="C44" s="127"/>
      <c r="D44" s="127"/>
      <c r="E44" s="127"/>
      <c r="F44" s="127"/>
      <c r="G44" s="127"/>
      <c r="H44" s="127"/>
      <c r="I44" s="127"/>
      <c r="J44" s="127"/>
      <c r="K44" s="127"/>
      <c r="L44" s="127"/>
      <c r="M44" s="127"/>
      <c r="N44" s="127"/>
      <c r="O44" s="127"/>
      <c r="P44" s="127"/>
      <c r="Q44" s="127"/>
      <c r="R44" s="127"/>
      <c r="S44" s="127"/>
      <c r="T44" s="128"/>
    </row>
    <row r="45" spans="1:20">
      <c r="A45" s="176"/>
      <c r="B45" s="129"/>
      <c r="C45" s="127"/>
      <c r="D45" s="127"/>
      <c r="E45" s="127"/>
      <c r="F45" s="127"/>
      <c r="G45" s="127"/>
      <c r="H45" s="127"/>
      <c r="I45" s="127"/>
      <c r="J45" s="127"/>
      <c r="K45" s="127"/>
      <c r="L45" s="127"/>
      <c r="M45" s="127"/>
      <c r="N45" s="127"/>
      <c r="O45" s="127"/>
      <c r="P45" s="127"/>
      <c r="Q45" s="127"/>
      <c r="R45" s="127"/>
      <c r="S45" s="127"/>
      <c r="T45" s="128"/>
    </row>
    <row r="46" spans="1:20">
      <c r="A46" s="176"/>
      <c r="B46" s="129"/>
      <c r="C46" s="127"/>
      <c r="D46" s="127"/>
      <c r="E46" s="127"/>
      <c r="F46" s="127"/>
      <c r="G46" s="127"/>
      <c r="H46" s="127"/>
      <c r="I46" s="127"/>
      <c r="J46" s="127"/>
      <c r="K46" s="127"/>
      <c r="L46" s="127"/>
      <c r="M46" s="127"/>
      <c r="N46" s="127"/>
      <c r="O46" s="127"/>
      <c r="P46" s="127"/>
      <c r="Q46" s="127"/>
      <c r="R46" s="127"/>
      <c r="S46" s="127"/>
      <c r="T46" s="128"/>
    </row>
    <row r="47" spans="1:20">
      <c r="A47" s="176"/>
      <c r="B47" s="129"/>
      <c r="C47" s="127"/>
      <c r="D47" s="127"/>
      <c r="E47" s="127"/>
      <c r="F47" s="127"/>
      <c r="G47" s="127"/>
      <c r="H47" s="127"/>
      <c r="I47" s="127"/>
      <c r="J47" s="127"/>
      <c r="K47" s="127"/>
      <c r="L47" s="127"/>
      <c r="M47" s="127"/>
      <c r="N47" s="127"/>
      <c r="O47" s="127"/>
      <c r="P47" s="127"/>
      <c r="Q47" s="127"/>
      <c r="R47" s="127"/>
      <c r="S47" s="127"/>
      <c r="T47" s="128"/>
    </row>
    <row r="48" spans="1:20">
      <c r="A48" s="176"/>
      <c r="B48" s="129"/>
      <c r="C48" s="127"/>
      <c r="D48" s="127"/>
      <c r="E48" s="127"/>
      <c r="F48" s="127"/>
      <c r="G48" s="127"/>
      <c r="H48" s="127"/>
      <c r="I48" s="127"/>
      <c r="J48" s="127"/>
      <c r="K48" s="127"/>
      <c r="L48" s="127"/>
      <c r="M48" s="127"/>
      <c r="N48" s="127"/>
      <c r="O48" s="127"/>
      <c r="P48" s="127"/>
      <c r="Q48" s="127"/>
      <c r="R48" s="127"/>
      <c r="S48" s="127"/>
      <c r="T48" s="128"/>
    </row>
    <row r="49" spans="1:20">
      <c r="A49" s="176"/>
      <c r="B49" s="129"/>
      <c r="C49" s="127"/>
      <c r="D49" s="127"/>
      <c r="E49" s="127"/>
      <c r="F49" s="127"/>
      <c r="G49" s="127"/>
      <c r="H49" s="127"/>
      <c r="I49" s="127"/>
      <c r="J49" s="127"/>
      <c r="K49" s="127"/>
      <c r="L49" s="127"/>
      <c r="M49" s="127"/>
      <c r="N49" s="127"/>
      <c r="O49" s="127"/>
      <c r="P49" s="127"/>
      <c r="Q49" s="127"/>
      <c r="R49" s="127"/>
      <c r="S49" s="127"/>
      <c r="T49" s="128"/>
    </row>
    <row r="50" spans="1:20">
      <c r="A50" s="176"/>
      <c r="B50" s="129"/>
      <c r="C50" s="127"/>
      <c r="D50" s="127"/>
      <c r="E50" s="127"/>
      <c r="F50" s="127"/>
      <c r="G50" s="127"/>
      <c r="H50" s="127"/>
      <c r="I50" s="127"/>
      <c r="J50" s="127"/>
      <c r="K50" s="127"/>
      <c r="L50" s="127"/>
      <c r="M50" s="127"/>
      <c r="N50" s="127"/>
      <c r="O50" s="127"/>
      <c r="P50" s="127"/>
      <c r="Q50" s="127"/>
      <c r="R50" s="127"/>
      <c r="S50" s="127"/>
      <c r="T50" s="128"/>
    </row>
    <row r="51" spans="1:20">
      <c r="A51" s="176"/>
      <c r="B51" s="129"/>
      <c r="C51" s="127"/>
      <c r="D51" s="127"/>
      <c r="E51" s="127"/>
      <c r="F51" s="127"/>
      <c r="G51" s="127"/>
      <c r="H51" s="127"/>
      <c r="I51" s="127"/>
      <c r="J51" s="127"/>
      <c r="K51" s="127"/>
      <c r="L51" s="127"/>
      <c r="M51" s="127"/>
      <c r="N51" s="127"/>
      <c r="O51" s="127"/>
      <c r="P51" s="127"/>
      <c r="Q51" s="127"/>
      <c r="R51" s="127"/>
      <c r="S51" s="127"/>
      <c r="T51" s="128"/>
    </row>
    <row r="52" spans="1:20">
      <c r="A52" s="176"/>
      <c r="B52" s="129"/>
      <c r="C52" s="127"/>
      <c r="D52" s="127"/>
      <c r="E52" s="127"/>
      <c r="F52" s="127"/>
      <c r="G52" s="127"/>
      <c r="H52" s="127"/>
      <c r="I52" s="127"/>
      <c r="J52" s="127"/>
      <c r="K52" s="127"/>
      <c r="L52" s="127"/>
      <c r="M52" s="127"/>
      <c r="N52" s="127"/>
      <c r="O52" s="127"/>
      <c r="P52" s="127"/>
      <c r="Q52" s="127"/>
      <c r="R52" s="127"/>
      <c r="S52" s="127"/>
      <c r="T52" s="128"/>
    </row>
    <row r="53" spans="1:20">
      <c r="A53" s="176"/>
      <c r="B53" s="129"/>
      <c r="C53" s="127"/>
      <c r="D53" s="127"/>
      <c r="E53" s="127"/>
      <c r="F53" s="127"/>
      <c r="G53" s="127"/>
      <c r="H53" s="127"/>
      <c r="I53" s="127"/>
      <c r="J53" s="127"/>
      <c r="K53" s="127"/>
      <c r="L53" s="127"/>
      <c r="M53" s="127"/>
      <c r="N53" s="127"/>
      <c r="O53" s="127"/>
      <c r="P53" s="127"/>
      <c r="Q53" s="127"/>
      <c r="R53" s="127"/>
      <c r="S53" s="127"/>
      <c r="T53" s="128"/>
    </row>
    <row r="54" spans="1:20">
      <c r="A54" s="176"/>
      <c r="B54" s="129"/>
      <c r="C54" s="127"/>
      <c r="D54" s="127"/>
      <c r="E54" s="127"/>
      <c r="F54" s="127"/>
      <c r="G54" s="127"/>
      <c r="H54" s="127"/>
      <c r="I54" s="127"/>
      <c r="J54" s="127"/>
      <c r="K54" s="127"/>
      <c r="L54" s="127"/>
      <c r="M54" s="127"/>
      <c r="N54" s="127"/>
      <c r="O54" s="127"/>
      <c r="P54" s="127"/>
      <c r="Q54" s="127"/>
      <c r="R54" s="127"/>
      <c r="S54" s="127"/>
      <c r="T54" s="128"/>
    </row>
    <row r="55" spans="1:20">
      <c r="A55" s="176"/>
      <c r="B55" s="129"/>
      <c r="C55" s="127"/>
      <c r="D55" s="127"/>
      <c r="E55" s="127"/>
      <c r="F55" s="127"/>
      <c r="G55" s="127"/>
      <c r="H55" s="127"/>
      <c r="I55" s="127"/>
      <c r="J55" s="127"/>
      <c r="K55" s="127"/>
      <c r="L55" s="127"/>
      <c r="M55" s="127"/>
      <c r="N55" s="127"/>
      <c r="O55" s="127"/>
      <c r="P55" s="127"/>
      <c r="Q55" s="127"/>
      <c r="R55" s="127"/>
      <c r="S55" s="127"/>
      <c r="T55" s="128"/>
    </row>
    <row r="56" spans="1:20" ht="14.5" thickBot="1">
      <c r="A56" s="177"/>
      <c r="B56" s="133"/>
      <c r="C56" s="131"/>
      <c r="D56" s="131"/>
      <c r="E56" s="131"/>
      <c r="F56" s="131"/>
      <c r="G56" s="131"/>
      <c r="H56" s="131"/>
      <c r="I56" s="131"/>
      <c r="J56" s="131"/>
      <c r="K56" s="131"/>
      <c r="L56" s="131"/>
      <c r="M56" s="131"/>
      <c r="N56" s="131"/>
      <c r="O56" s="131"/>
      <c r="P56" s="131"/>
      <c r="Q56" s="131"/>
      <c r="R56" s="131"/>
      <c r="S56" s="131"/>
      <c r="T56" s="132"/>
    </row>
    <row r="57" spans="1:20">
      <c r="A57" s="181" t="s">
        <v>10</v>
      </c>
      <c r="B57" s="183" t="s">
        <v>11</v>
      </c>
      <c r="C57" s="184"/>
      <c r="D57" s="184"/>
      <c r="E57" s="184"/>
      <c r="F57" s="184"/>
      <c r="G57" s="184"/>
      <c r="H57" s="184"/>
      <c r="I57" s="184"/>
      <c r="J57" s="184"/>
      <c r="K57" s="184"/>
      <c r="L57" s="184"/>
      <c r="M57" s="184"/>
      <c r="N57" s="184"/>
      <c r="O57" s="184"/>
      <c r="P57" s="184"/>
      <c r="Q57" s="184"/>
      <c r="R57" s="184"/>
      <c r="S57" s="184"/>
      <c r="T57" s="185"/>
    </row>
    <row r="58" spans="1:20">
      <c r="A58" s="182"/>
      <c r="B58" s="186"/>
      <c r="C58" s="187"/>
      <c r="D58" s="187"/>
      <c r="E58" s="187"/>
      <c r="F58" s="187"/>
      <c r="G58" s="187"/>
      <c r="H58" s="187"/>
      <c r="I58" s="187"/>
      <c r="J58" s="187"/>
      <c r="K58" s="187"/>
      <c r="L58" s="187"/>
      <c r="M58" s="187"/>
      <c r="N58" s="187"/>
      <c r="O58" s="187"/>
      <c r="P58" s="187"/>
      <c r="Q58" s="187"/>
      <c r="R58" s="187"/>
      <c r="S58" s="187"/>
      <c r="T58" s="188"/>
    </row>
    <row r="59" spans="1:20" ht="14.5" thickBot="1">
      <c r="A59" s="174"/>
      <c r="B59" s="189"/>
      <c r="C59" s="190"/>
      <c r="D59" s="190"/>
      <c r="E59" s="190"/>
      <c r="F59" s="190"/>
      <c r="G59" s="190"/>
      <c r="H59" s="190"/>
      <c r="I59" s="190"/>
      <c r="J59" s="190"/>
      <c r="K59" s="190"/>
      <c r="L59" s="190"/>
      <c r="M59" s="190"/>
      <c r="N59" s="190"/>
      <c r="O59" s="190"/>
      <c r="P59" s="190"/>
      <c r="Q59" s="190"/>
      <c r="R59" s="190"/>
      <c r="S59" s="190"/>
      <c r="T59" s="191"/>
    </row>
    <row r="60" spans="1:20">
      <c r="A60" s="173" t="s">
        <v>12</v>
      </c>
      <c r="B60" s="134"/>
      <c r="C60" s="124"/>
      <c r="D60" s="124"/>
      <c r="E60" s="124"/>
      <c r="F60" s="124"/>
      <c r="G60" s="124"/>
      <c r="H60" s="124"/>
      <c r="I60" s="124"/>
      <c r="J60" s="124"/>
      <c r="K60" s="124"/>
      <c r="L60" s="124"/>
      <c r="M60" s="124"/>
      <c r="N60" s="124"/>
      <c r="O60" s="124"/>
      <c r="P60" s="124"/>
      <c r="Q60" s="124"/>
      <c r="R60" s="124"/>
      <c r="S60" s="124"/>
      <c r="T60" s="125"/>
    </row>
    <row r="61" spans="1:20">
      <c r="A61" s="192"/>
      <c r="B61" s="135" t="s">
        <v>13</v>
      </c>
      <c r="C61" s="127"/>
      <c r="D61" s="127"/>
      <c r="E61" s="127"/>
      <c r="F61" s="127"/>
      <c r="G61" s="127"/>
      <c r="H61" s="127"/>
      <c r="I61" s="127"/>
      <c r="J61" s="127"/>
      <c r="K61" s="127"/>
      <c r="L61" s="127"/>
      <c r="M61" s="127"/>
      <c r="N61" s="127"/>
      <c r="O61" s="127"/>
      <c r="P61" s="127"/>
      <c r="Q61" s="127"/>
      <c r="R61" s="127"/>
      <c r="S61" s="127"/>
      <c r="T61" s="128"/>
    </row>
    <row r="62" spans="1:20">
      <c r="A62" s="192"/>
      <c r="B62" s="135"/>
      <c r="C62" s="127"/>
      <c r="D62" s="127"/>
      <c r="E62" s="127"/>
      <c r="F62" s="127"/>
      <c r="G62" s="127"/>
      <c r="H62" s="127"/>
      <c r="I62" s="127"/>
      <c r="J62" s="127"/>
      <c r="K62" s="127"/>
      <c r="L62" s="127"/>
      <c r="M62" s="127"/>
      <c r="N62" s="127"/>
      <c r="O62" s="127"/>
      <c r="P62" s="127"/>
      <c r="Q62" s="127"/>
      <c r="R62" s="127"/>
      <c r="S62" s="127"/>
      <c r="T62" s="128"/>
    </row>
    <row r="63" spans="1:20">
      <c r="A63" s="182"/>
      <c r="B63" s="129"/>
      <c r="C63" s="127"/>
      <c r="D63" s="127"/>
      <c r="E63" s="127"/>
      <c r="F63" s="127"/>
      <c r="G63" s="127"/>
      <c r="H63" s="127"/>
      <c r="I63" s="127"/>
      <c r="J63" s="127"/>
      <c r="K63" s="127"/>
      <c r="L63" s="127"/>
      <c r="M63" s="127"/>
      <c r="N63" s="127"/>
      <c r="O63" s="127"/>
      <c r="P63" s="127"/>
      <c r="Q63" s="127"/>
      <c r="R63" s="127"/>
      <c r="S63" s="127"/>
      <c r="T63" s="128"/>
    </row>
    <row r="64" spans="1:20" ht="14.5" thickBot="1">
      <c r="A64" s="174"/>
      <c r="B64" s="133"/>
      <c r="C64" s="131"/>
      <c r="D64" s="131"/>
      <c r="E64" s="131"/>
      <c r="F64" s="131"/>
      <c r="G64" s="131"/>
      <c r="H64" s="131"/>
      <c r="I64" s="131"/>
      <c r="J64" s="131"/>
      <c r="K64" s="131"/>
      <c r="L64" s="131"/>
      <c r="M64" s="131"/>
      <c r="N64" s="131"/>
      <c r="O64" s="131"/>
      <c r="P64" s="131"/>
      <c r="Q64" s="131"/>
      <c r="R64" s="131"/>
      <c r="S64" s="131"/>
      <c r="T64" s="132"/>
    </row>
    <row r="65" spans="1:20">
      <c r="A65" s="173" t="s">
        <v>14</v>
      </c>
      <c r="B65" s="196" t="s">
        <v>15</v>
      </c>
      <c r="C65" s="184"/>
      <c r="D65" s="184"/>
      <c r="E65" s="184"/>
      <c r="F65" s="184"/>
      <c r="G65" s="184"/>
      <c r="H65" s="184"/>
      <c r="I65" s="184"/>
      <c r="J65" s="184"/>
      <c r="K65" s="184"/>
      <c r="L65" s="184"/>
      <c r="M65" s="184"/>
      <c r="N65" s="184"/>
      <c r="O65" s="184"/>
      <c r="P65" s="184"/>
      <c r="Q65" s="184"/>
      <c r="R65" s="184"/>
      <c r="S65" s="184"/>
      <c r="T65" s="185"/>
    </row>
    <row r="66" spans="1:20" ht="14.5" thickBot="1">
      <c r="A66" s="174"/>
      <c r="B66" s="189"/>
      <c r="C66" s="190"/>
      <c r="D66" s="190"/>
      <c r="E66" s="190"/>
      <c r="F66" s="190"/>
      <c r="G66" s="190"/>
      <c r="H66" s="190"/>
      <c r="I66" s="190"/>
      <c r="J66" s="190"/>
      <c r="K66" s="190"/>
      <c r="L66" s="190"/>
      <c r="M66" s="190"/>
      <c r="N66" s="190"/>
      <c r="O66" s="190"/>
      <c r="P66" s="190"/>
      <c r="Q66" s="190"/>
      <c r="R66" s="190"/>
      <c r="S66" s="190"/>
      <c r="T66" s="191"/>
    </row>
    <row r="67" spans="1:20">
      <c r="A67" s="175" t="s">
        <v>16</v>
      </c>
      <c r="B67" s="129"/>
      <c r="C67" s="127"/>
      <c r="D67" s="127"/>
      <c r="E67" s="127"/>
      <c r="F67" s="127"/>
      <c r="G67" s="127"/>
      <c r="H67" s="127"/>
      <c r="I67" s="127"/>
      <c r="J67" s="127"/>
      <c r="K67" s="127"/>
      <c r="L67" s="127"/>
      <c r="M67" s="127"/>
      <c r="N67" s="127"/>
      <c r="O67" s="127"/>
      <c r="P67" s="127"/>
      <c r="Q67" s="127"/>
      <c r="R67" s="127"/>
      <c r="S67" s="127"/>
      <c r="T67" s="128"/>
    </row>
    <row r="68" spans="1:20">
      <c r="A68" s="176"/>
      <c r="B68" s="221" t="s">
        <v>17</v>
      </c>
      <c r="C68" s="203"/>
      <c r="D68" s="203"/>
      <c r="E68" s="203"/>
      <c r="F68" s="203"/>
      <c r="G68" s="203"/>
      <c r="H68" s="203"/>
      <c r="I68" s="203"/>
      <c r="J68" s="203"/>
      <c r="K68" s="203"/>
      <c r="L68" s="203"/>
      <c r="M68" s="203"/>
      <c r="N68" s="203"/>
      <c r="O68" s="203"/>
      <c r="P68" s="203"/>
      <c r="Q68" s="203"/>
      <c r="R68" s="203"/>
      <c r="S68" s="203"/>
      <c r="T68" s="204"/>
    </row>
    <row r="69" spans="1:20">
      <c r="A69" s="176"/>
      <c r="B69" s="129"/>
      <c r="C69" s="127"/>
      <c r="D69" s="127"/>
      <c r="E69" s="127"/>
      <c r="F69" s="127"/>
      <c r="G69" s="121"/>
      <c r="H69" s="121"/>
      <c r="I69" s="121"/>
      <c r="J69" s="121"/>
      <c r="K69" s="121"/>
      <c r="L69" s="121"/>
      <c r="M69" s="121"/>
      <c r="N69" s="127"/>
      <c r="O69" s="127"/>
      <c r="P69" s="127"/>
      <c r="Q69" s="127"/>
      <c r="R69" s="127"/>
      <c r="S69" s="127"/>
      <c r="T69" s="128"/>
    </row>
    <row r="70" spans="1:20">
      <c r="A70" s="176"/>
      <c r="B70" s="129"/>
      <c r="C70" s="127"/>
      <c r="D70" s="127"/>
      <c r="E70" s="127"/>
      <c r="F70" s="127"/>
      <c r="G70" s="121"/>
      <c r="H70" s="121"/>
      <c r="I70" s="121"/>
      <c r="J70" s="121"/>
      <c r="K70" s="121"/>
      <c r="L70" s="121"/>
      <c r="M70" s="121"/>
      <c r="N70" s="127"/>
      <c r="O70" s="127"/>
      <c r="P70" s="127"/>
      <c r="Q70" s="127"/>
      <c r="R70" s="127"/>
      <c r="S70" s="127"/>
      <c r="T70" s="128"/>
    </row>
    <row r="71" spans="1:20">
      <c r="A71" s="176"/>
      <c r="B71" s="129"/>
      <c r="C71" s="127"/>
      <c r="D71" s="127"/>
      <c r="E71" s="127"/>
      <c r="F71" s="127"/>
      <c r="G71" s="121"/>
      <c r="H71" s="121"/>
      <c r="I71" s="121"/>
      <c r="J71" s="121"/>
      <c r="K71" s="121"/>
      <c r="L71" s="121"/>
      <c r="M71" s="121"/>
      <c r="N71" s="127"/>
      <c r="O71" s="127"/>
      <c r="P71" s="127"/>
      <c r="Q71" s="127"/>
      <c r="R71" s="127"/>
      <c r="S71" s="127"/>
      <c r="T71" s="128"/>
    </row>
    <row r="72" spans="1:20">
      <c r="A72" s="176"/>
      <c r="B72" s="129"/>
      <c r="C72" s="127"/>
      <c r="D72" s="127"/>
      <c r="E72" s="127"/>
      <c r="F72" s="127"/>
      <c r="G72" s="127"/>
      <c r="H72" s="127"/>
      <c r="I72" s="127"/>
      <c r="J72" s="127"/>
      <c r="K72" s="127"/>
      <c r="L72" s="127"/>
      <c r="M72" s="127"/>
      <c r="N72" s="127"/>
      <c r="O72" s="127"/>
      <c r="P72" s="127"/>
      <c r="Q72" s="127"/>
      <c r="R72" s="127"/>
      <c r="S72" s="127"/>
      <c r="T72" s="128"/>
    </row>
    <row r="73" spans="1:20">
      <c r="A73" s="176"/>
      <c r="B73" s="129"/>
      <c r="C73" s="127"/>
      <c r="D73" s="127"/>
      <c r="E73" s="127"/>
      <c r="F73" s="127"/>
      <c r="G73" s="127"/>
      <c r="H73" s="127"/>
      <c r="I73" s="127"/>
      <c r="J73" s="127"/>
      <c r="K73" s="127"/>
      <c r="L73" s="127"/>
      <c r="M73" s="127"/>
      <c r="N73" s="127"/>
      <c r="O73" s="127"/>
      <c r="P73" s="127"/>
      <c r="Q73" s="127"/>
      <c r="R73" s="127"/>
      <c r="S73" s="127"/>
      <c r="T73" s="128"/>
    </row>
    <row r="74" spans="1:20">
      <c r="A74" s="176"/>
      <c r="B74" s="129"/>
      <c r="C74" s="127"/>
      <c r="D74" s="127"/>
      <c r="E74" s="127"/>
      <c r="F74" s="127"/>
      <c r="G74" s="127"/>
      <c r="H74" s="127"/>
      <c r="I74" s="127"/>
      <c r="J74" s="127"/>
      <c r="K74" s="127"/>
      <c r="L74" s="127"/>
      <c r="M74" s="127"/>
      <c r="N74" s="127"/>
      <c r="O74" s="127"/>
      <c r="P74" s="127"/>
      <c r="Q74" s="127"/>
      <c r="R74" s="127"/>
      <c r="S74" s="127"/>
      <c r="T74" s="128"/>
    </row>
    <row r="75" spans="1:20">
      <c r="A75" s="176"/>
      <c r="B75" s="129"/>
      <c r="C75" s="127"/>
      <c r="D75" s="127"/>
      <c r="E75" s="127"/>
      <c r="F75" s="127"/>
      <c r="G75" s="127"/>
      <c r="H75" s="127"/>
      <c r="I75" s="127"/>
      <c r="J75" s="127"/>
      <c r="K75" s="127"/>
      <c r="L75" s="127"/>
      <c r="M75" s="127"/>
      <c r="N75" s="127"/>
      <c r="O75" s="127"/>
      <c r="P75" s="127"/>
      <c r="Q75" s="127"/>
      <c r="R75" s="127"/>
      <c r="S75" s="127"/>
      <c r="T75" s="128"/>
    </row>
    <row r="76" spans="1:20">
      <c r="A76" s="176"/>
      <c r="B76" s="129"/>
      <c r="C76" s="127"/>
      <c r="D76" s="127"/>
      <c r="E76" s="127"/>
      <c r="F76" s="127"/>
      <c r="G76" s="127"/>
      <c r="H76" s="127"/>
      <c r="I76" s="127"/>
      <c r="J76" s="127"/>
      <c r="K76" s="127"/>
      <c r="L76" s="127"/>
      <c r="M76" s="127"/>
      <c r="N76" s="127"/>
      <c r="O76" s="127"/>
      <c r="P76" s="127"/>
      <c r="Q76" s="127"/>
      <c r="R76" s="127"/>
      <c r="S76" s="127"/>
      <c r="T76" s="128"/>
    </row>
    <row r="77" spans="1:20">
      <c r="A77" s="176"/>
      <c r="B77" s="129"/>
      <c r="C77" s="127"/>
      <c r="D77" s="127"/>
      <c r="E77" s="127"/>
      <c r="F77" s="127"/>
      <c r="G77" s="127"/>
      <c r="H77" s="127"/>
      <c r="I77" s="127"/>
      <c r="J77" s="127"/>
      <c r="K77" s="127"/>
      <c r="L77" s="127"/>
      <c r="M77" s="127"/>
      <c r="N77" s="127"/>
      <c r="O77" s="127"/>
      <c r="P77" s="127"/>
      <c r="Q77" s="127"/>
      <c r="R77" s="127"/>
      <c r="S77" s="127"/>
      <c r="T77" s="128"/>
    </row>
    <row r="78" spans="1:20">
      <c r="A78" s="176"/>
      <c r="B78" s="129"/>
      <c r="C78" s="127"/>
      <c r="D78" s="127"/>
      <c r="E78" s="127"/>
      <c r="F78" s="127"/>
      <c r="G78" s="127"/>
      <c r="H78" s="127"/>
      <c r="I78" s="127"/>
      <c r="J78" s="127"/>
      <c r="K78" s="127"/>
      <c r="L78" s="127"/>
      <c r="M78" s="127"/>
      <c r="N78" s="127"/>
      <c r="O78" s="127"/>
      <c r="P78" s="127"/>
      <c r="Q78" s="127"/>
      <c r="R78" s="127"/>
      <c r="S78" s="127"/>
      <c r="T78" s="128"/>
    </row>
    <row r="79" spans="1:20">
      <c r="A79" s="176"/>
      <c r="B79" s="129"/>
      <c r="C79" s="127"/>
      <c r="D79" s="127"/>
      <c r="E79" s="127"/>
      <c r="F79" s="127"/>
      <c r="G79" s="127"/>
      <c r="H79" s="127"/>
      <c r="I79" s="127"/>
      <c r="J79" s="127"/>
      <c r="K79" s="127"/>
      <c r="L79" s="127"/>
      <c r="M79" s="127"/>
      <c r="N79" s="127"/>
      <c r="O79" s="127"/>
      <c r="P79" s="127"/>
      <c r="Q79" s="127"/>
      <c r="R79" s="127"/>
      <c r="S79" s="127"/>
      <c r="T79" s="128"/>
    </row>
    <row r="80" spans="1:20">
      <c r="A80" s="176"/>
      <c r="B80" s="129"/>
      <c r="C80" s="127"/>
      <c r="D80" s="127"/>
      <c r="E80" s="127"/>
      <c r="F80" s="127"/>
      <c r="G80" s="127"/>
      <c r="H80" s="127"/>
      <c r="I80" s="127"/>
      <c r="J80" s="127"/>
      <c r="K80" s="127"/>
      <c r="L80" s="127"/>
      <c r="M80" s="127"/>
      <c r="N80" s="127"/>
      <c r="O80" s="127"/>
      <c r="P80" s="127"/>
      <c r="Q80" s="127"/>
      <c r="R80" s="127"/>
      <c r="S80" s="127"/>
      <c r="T80" s="128"/>
    </row>
    <row r="81" spans="1:20">
      <c r="A81" s="176"/>
      <c r="B81" s="129"/>
      <c r="C81" s="127"/>
      <c r="D81" s="127"/>
      <c r="E81" s="127"/>
      <c r="F81" s="127"/>
      <c r="G81" s="127"/>
      <c r="H81" s="127"/>
      <c r="I81" s="127"/>
      <c r="J81" s="127"/>
      <c r="K81" s="127"/>
      <c r="L81" s="127"/>
      <c r="M81" s="127"/>
      <c r="N81" s="127"/>
      <c r="O81" s="127"/>
      <c r="P81" s="127"/>
      <c r="Q81" s="127"/>
      <c r="R81" s="127"/>
      <c r="S81" s="127"/>
      <c r="T81" s="128"/>
    </row>
    <row r="82" spans="1:20">
      <c r="A82" s="176"/>
      <c r="B82" s="129"/>
      <c r="C82" s="127"/>
      <c r="D82" s="127"/>
      <c r="E82" s="127"/>
      <c r="F82" s="127"/>
      <c r="G82" s="127"/>
      <c r="H82" s="127"/>
      <c r="I82" s="127"/>
      <c r="J82" s="127"/>
      <c r="K82" s="127"/>
      <c r="L82" s="127"/>
      <c r="M82" s="127"/>
      <c r="N82" s="127"/>
      <c r="O82" s="127"/>
      <c r="P82" s="127"/>
      <c r="Q82" s="127"/>
      <c r="R82" s="127"/>
      <c r="S82" s="127"/>
      <c r="T82" s="128"/>
    </row>
    <row r="83" spans="1:20">
      <c r="A83" s="176"/>
      <c r="B83" s="129"/>
      <c r="C83" s="127"/>
      <c r="D83" s="127"/>
      <c r="E83" s="127"/>
      <c r="F83" s="127"/>
      <c r="G83" s="127"/>
      <c r="H83" s="127"/>
      <c r="I83" s="127"/>
      <c r="J83" s="127"/>
      <c r="K83" s="127"/>
      <c r="L83" s="127"/>
      <c r="M83" s="127"/>
      <c r="N83" s="127"/>
      <c r="O83" s="127"/>
      <c r="P83" s="127"/>
      <c r="Q83" s="127"/>
      <c r="R83" s="127"/>
      <c r="S83" s="127"/>
      <c r="T83" s="128"/>
    </row>
    <row r="84" spans="1:20">
      <c r="A84" s="176"/>
      <c r="B84" s="129"/>
      <c r="C84" s="127"/>
      <c r="D84" s="127"/>
      <c r="E84" s="127"/>
      <c r="F84" s="127"/>
      <c r="G84" s="127"/>
      <c r="H84" s="127"/>
      <c r="I84" s="127"/>
      <c r="J84" s="127"/>
      <c r="K84" s="127"/>
      <c r="L84" s="127"/>
      <c r="M84" s="127"/>
      <c r="N84" s="127"/>
      <c r="O84" s="127"/>
      <c r="P84" s="127"/>
      <c r="Q84" s="127"/>
      <c r="R84" s="127"/>
      <c r="S84" s="127"/>
      <c r="T84" s="128"/>
    </row>
    <row r="85" spans="1:20">
      <c r="A85" s="176"/>
      <c r="B85" s="129" t="s">
        <v>18</v>
      </c>
      <c r="C85" s="127"/>
      <c r="D85" s="127"/>
      <c r="E85" s="127"/>
      <c r="F85" s="127"/>
      <c r="G85" s="127"/>
      <c r="H85" s="127"/>
      <c r="I85" s="127"/>
      <c r="J85" s="127"/>
      <c r="K85" s="127"/>
      <c r="L85" s="127"/>
      <c r="M85" s="127"/>
      <c r="N85" s="127"/>
      <c r="O85" s="127"/>
      <c r="P85" s="127"/>
      <c r="Q85" s="127"/>
      <c r="R85" s="127"/>
      <c r="S85" s="127"/>
      <c r="T85" s="128"/>
    </row>
    <row r="86" spans="1:20">
      <c r="A86" s="176"/>
      <c r="B86" s="129"/>
      <c r="C86" s="127"/>
      <c r="D86" s="127"/>
      <c r="E86" s="127"/>
      <c r="F86" s="127"/>
      <c r="G86" s="127"/>
      <c r="H86" s="127"/>
      <c r="I86" s="127"/>
      <c r="J86" s="127"/>
      <c r="K86" s="127"/>
      <c r="L86" s="127"/>
      <c r="M86" s="127"/>
      <c r="N86" s="127"/>
      <c r="O86" s="127"/>
      <c r="P86" s="127"/>
      <c r="Q86" s="127"/>
      <c r="R86" s="127"/>
      <c r="S86" s="127"/>
      <c r="T86" s="128"/>
    </row>
    <row r="87" spans="1:20">
      <c r="A87" s="176"/>
      <c r="B87" s="129"/>
      <c r="C87" s="127"/>
      <c r="D87" s="127"/>
      <c r="E87" s="127"/>
      <c r="F87" s="127"/>
      <c r="G87" s="127"/>
      <c r="H87" s="127"/>
      <c r="I87" s="127"/>
      <c r="J87" s="127"/>
      <c r="K87" s="127"/>
      <c r="L87" s="127"/>
      <c r="M87" s="127"/>
      <c r="N87" s="127"/>
      <c r="O87" s="127"/>
      <c r="P87" s="127"/>
      <c r="Q87" s="127"/>
      <c r="R87" s="127"/>
      <c r="S87" s="127"/>
      <c r="T87" s="128"/>
    </row>
    <row r="88" spans="1:20">
      <c r="A88" s="176"/>
      <c r="B88" s="129"/>
      <c r="C88" s="127"/>
      <c r="D88" s="127"/>
      <c r="E88" s="127"/>
      <c r="F88" s="127"/>
      <c r="G88" s="127"/>
      <c r="H88" s="127"/>
      <c r="I88" s="127"/>
      <c r="J88" s="127"/>
      <c r="K88" s="127"/>
      <c r="L88" s="127"/>
      <c r="M88" s="127"/>
      <c r="N88" s="127"/>
      <c r="O88" s="127"/>
      <c r="P88" s="127"/>
      <c r="Q88" s="127"/>
      <c r="R88" s="127"/>
      <c r="S88" s="127"/>
      <c r="T88" s="128"/>
    </row>
    <row r="89" spans="1:20">
      <c r="A89" s="176"/>
      <c r="B89" s="129"/>
      <c r="C89" s="127"/>
      <c r="D89" s="127"/>
      <c r="E89" s="127"/>
      <c r="F89" s="127"/>
      <c r="G89" s="127"/>
      <c r="H89" s="127"/>
      <c r="I89" s="127"/>
      <c r="J89" s="127"/>
      <c r="K89" s="127"/>
      <c r="L89" s="127"/>
      <c r="M89" s="127"/>
      <c r="N89" s="127"/>
      <c r="O89" s="127"/>
      <c r="P89" s="127"/>
      <c r="Q89" s="127"/>
      <c r="R89" s="127"/>
      <c r="S89" s="127"/>
      <c r="T89" s="128"/>
    </row>
    <row r="90" spans="1:20">
      <c r="A90" s="176"/>
      <c r="B90" s="129"/>
      <c r="C90" s="127"/>
      <c r="D90" s="127"/>
      <c r="E90" s="127"/>
      <c r="F90" s="127"/>
      <c r="G90" s="127"/>
      <c r="H90" s="127"/>
      <c r="I90" s="127"/>
      <c r="J90" s="127"/>
      <c r="K90" s="127"/>
      <c r="L90" s="127"/>
      <c r="M90" s="127"/>
      <c r="N90" s="127"/>
      <c r="O90" s="127"/>
      <c r="P90" s="127"/>
      <c r="Q90" s="127"/>
      <c r="R90" s="127"/>
      <c r="S90" s="127"/>
      <c r="T90" s="128"/>
    </row>
    <row r="91" spans="1:20">
      <c r="A91" s="176"/>
      <c r="B91" s="129"/>
      <c r="C91" s="127"/>
      <c r="D91" s="127"/>
      <c r="E91" s="127"/>
      <c r="F91" s="127"/>
      <c r="G91" s="127"/>
      <c r="H91" s="127"/>
      <c r="I91" s="127"/>
      <c r="J91" s="127"/>
      <c r="K91" s="127"/>
      <c r="L91" s="127"/>
      <c r="M91" s="127"/>
      <c r="N91" s="127"/>
      <c r="O91" s="127"/>
      <c r="P91" s="127"/>
      <c r="Q91" s="127"/>
      <c r="R91" s="127"/>
      <c r="S91" s="127"/>
      <c r="T91" s="128"/>
    </row>
    <row r="92" spans="1:20">
      <c r="A92" s="176"/>
      <c r="B92" s="129"/>
      <c r="C92" s="127"/>
      <c r="D92" s="127"/>
      <c r="E92" s="127"/>
      <c r="F92" s="127"/>
      <c r="G92" s="127"/>
      <c r="H92" s="127"/>
      <c r="I92" s="127"/>
      <c r="J92" s="127"/>
      <c r="K92" s="127"/>
      <c r="L92" s="127"/>
      <c r="M92" s="127"/>
      <c r="N92" s="127"/>
      <c r="O92" s="127"/>
      <c r="P92" s="127"/>
      <c r="Q92" s="127"/>
      <c r="R92" s="127"/>
      <c r="S92" s="127"/>
      <c r="T92" s="128"/>
    </row>
    <row r="93" spans="1:20">
      <c r="A93" s="176"/>
      <c r="B93" s="129"/>
      <c r="C93" s="127"/>
      <c r="D93" s="127"/>
      <c r="E93" s="127"/>
      <c r="F93" s="127"/>
      <c r="G93" s="127"/>
      <c r="H93" s="127"/>
      <c r="I93" s="127"/>
      <c r="J93" s="127"/>
      <c r="K93" s="127"/>
      <c r="L93" s="127"/>
      <c r="M93" s="127"/>
      <c r="N93" s="127"/>
      <c r="O93" s="127"/>
      <c r="P93" s="127"/>
      <c r="Q93" s="127"/>
      <c r="R93" s="127"/>
      <c r="S93" s="127"/>
      <c r="T93" s="128"/>
    </row>
    <row r="94" spans="1:20">
      <c r="A94" s="176"/>
      <c r="B94" s="136"/>
      <c r="C94" s="137"/>
      <c r="D94" s="137"/>
      <c r="E94" s="137"/>
      <c r="F94" s="137"/>
      <c r="G94" s="137"/>
      <c r="H94" s="137"/>
      <c r="I94" s="137"/>
      <c r="J94" s="137"/>
      <c r="K94" s="137"/>
      <c r="L94" s="137"/>
      <c r="M94" s="137"/>
      <c r="N94" s="137"/>
      <c r="O94" s="137"/>
      <c r="P94" s="137"/>
      <c r="Q94" s="137"/>
      <c r="R94" s="137"/>
      <c r="S94" s="137"/>
      <c r="T94" s="138"/>
    </row>
    <row r="95" spans="1:20">
      <c r="A95" s="176"/>
      <c r="B95" s="197" t="s">
        <v>19</v>
      </c>
      <c r="C95" s="198"/>
      <c r="D95" s="198"/>
      <c r="E95" s="198"/>
      <c r="F95" s="198"/>
      <c r="G95" s="198"/>
      <c r="H95" s="198"/>
      <c r="I95" s="198"/>
      <c r="J95" s="198"/>
      <c r="K95" s="198"/>
      <c r="L95" s="198"/>
      <c r="M95" s="198"/>
      <c r="N95" s="198"/>
      <c r="O95" s="198"/>
      <c r="P95" s="198"/>
      <c r="Q95" s="198"/>
      <c r="R95" s="198"/>
      <c r="S95" s="198"/>
      <c r="T95" s="199"/>
    </row>
    <row r="96" spans="1:20">
      <c r="A96" s="176"/>
      <c r="B96" s="200"/>
      <c r="C96" s="201"/>
      <c r="D96" s="201"/>
      <c r="E96" s="201"/>
      <c r="F96" s="201"/>
      <c r="G96" s="201"/>
      <c r="H96" s="201"/>
      <c r="I96" s="201"/>
      <c r="J96" s="201"/>
      <c r="K96" s="201"/>
      <c r="L96" s="201"/>
      <c r="M96" s="201"/>
      <c r="N96" s="201"/>
      <c r="O96" s="201"/>
      <c r="P96" s="201"/>
      <c r="Q96" s="201"/>
      <c r="R96" s="201"/>
      <c r="S96" s="201"/>
      <c r="T96" s="202"/>
    </row>
    <row r="97" spans="1:20">
      <c r="A97" s="176"/>
      <c r="B97" s="197" t="s">
        <v>1129</v>
      </c>
      <c r="C97" s="220"/>
      <c r="D97" s="220"/>
      <c r="E97" s="220"/>
      <c r="F97" s="220"/>
      <c r="G97" s="220"/>
      <c r="H97" s="220"/>
      <c r="I97" s="220"/>
      <c r="J97" s="220"/>
      <c r="K97" s="220"/>
      <c r="L97" s="220"/>
      <c r="M97" s="220"/>
      <c r="N97" s="220"/>
      <c r="O97" s="220"/>
      <c r="P97" s="220"/>
      <c r="Q97" s="220"/>
      <c r="R97" s="220"/>
      <c r="S97" s="220"/>
      <c r="T97" s="199"/>
    </row>
    <row r="98" spans="1:20" ht="14.5" thickBot="1">
      <c r="A98" s="177"/>
      <c r="B98" s="189"/>
      <c r="C98" s="190"/>
      <c r="D98" s="190"/>
      <c r="E98" s="190"/>
      <c r="F98" s="190"/>
      <c r="G98" s="190"/>
      <c r="H98" s="190"/>
      <c r="I98" s="190"/>
      <c r="J98" s="190"/>
      <c r="K98" s="190"/>
      <c r="L98" s="190"/>
      <c r="M98" s="190"/>
      <c r="N98" s="190"/>
      <c r="O98" s="190"/>
      <c r="P98" s="190"/>
      <c r="Q98" s="190"/>
      <c r="R98" s="190"/>
      <c r="S98" s="190"/>
      <c r="T98" s="191"/>
    </row>
    <row r="99" spans="1:20">
      <c r="A99" s="121"/>
      <c r="B99" s="121"/>
      <c r="C99" s="121"/>
      <c r="D99" s="121"/>
      <c r="E99" s="121"/>
      <c r="F99" s="121"/>
      <c r="G99" s="121"/>
      <c r="H99" s="121"/>
      <c r="I99" s="121"/>
      <c r="J99" s="121"/>
      <c r="K99" s="121"/>
      <c r="L99" s="121"/>
      <c r="M99" s="121"/>
      <c r="N99" s="121"/>
      <c r="O99" s="121"/>
      <c r="P99" s="121"/>
      <c r="Q99" s="121"/>
      <c r="R99" s="121"/>
      <c r="S99" s="121"/>
      <c r="T99" s="121"/>
    </row>
    <row r="100" spans="1:20" ht="14.5" thickBot="1">
      <c r="A100" s="121"/>
      <c r="B100" s="121"/>
      <c r="C100" s="121"/>
      <c r="D100" s="121"/>
      <c r="E100" s="121"/>
      <c r="F100" s="121"/>
      <c r="G100" s="121"/>
      <c r="H100" s="121"/>
      <c r="I100" s="121"/>
      <c r="J100" s="121"/>
      <c r="K100" s="121"/>
      <c r="L100" s="121"/>
      <c r="M100" s="121"/>
      <c r="N100" s="121"/>
      <c r="O100" s="121"/>
      <c r="P100" s="121"/>
      <c r="Q100" s="121"/>
      <c r="R100" s="121"/>
      <c r="S100" s="121"/>
      <c r="T100" s="121"/>
    </row>
    <row r="101" spans="1:20" ht="15.5" thickBot="1">
      <c r="A101" s="121"/>
      <c r="B101" s="212" t="s">
        <v>20</v>
      </c>
      <c r="C101" s="213"/>
      <c r="D101" s="213"/>
      <c r="E101" s="213"/>
      <c r="F101" s="213"/>
      <c r="G101" s="213"/>
      <c r="H101" s="213"/>
      <c r="I101" s="213"/>
      <c r="J101" s="213"/>
      <c r="K101" s="213"/>
      <c r="L101" s="213"/>
      <c r="M101" s="213"/>
      <c r="N101" s="213"/>
      <c r="O101" s="213"/>
      <c r="P101" s="213"/>
      <c r="Q101" s="213"/>
      <c r="R101" s="213"/>
      <c r="S101" s="213"/>
      <c r="T101" s="214"/>
    </row>
    <row r="102" spans="1:20">
      <c r="A102" s="215" t="s">
        <v>7</v>
      </c>
      <c r="B102" s="122" t="s">
        <v>21</v>
      </c>
      <c r="C102" s="123" t="s">
        <v>22</v>
      </c>
      <c r="D102" s="127"/>
      <c r="E102" s="127"/>
      <c r="F102" s="127"/>
      <c r="G102" s="127"/>
      <c r="H102" s="127"/>
      <c r="I102" s="127"/>
      <c r="J102" s="127"/>
      <c r="K102" s="127"/>
      <c r="L102" s="127"/>
      <c r="M102" s="127"/>
      <c r="N102" s="127"/>
      <c r="O102" s="127"/>
      <c r="P102" s="127"/>
      <c r="Q102" s="127"/>
      <c r="R102" s="127"/>
      <c r="S102" s="127"/>
      <c r="T102" s="128"/>
    </row>
    <row r="103" spans="1:20">
      <c r="A103" s="216"/>
      <c r="B103" s="139"/>
      <c r="C103" s="127" t="s">
        <v>23</v>
      </c>
      <c r="D103" s="127"/>
      <c r="E103" s="127"/>
      <c r="F103" s="127"/>
      <c r="G103" s="127"/>
      <c r="H103" s="127"/>
      <c r="I103" s="127"/>
      <c r="J103" s="127"/>
      <c r="K103" s="127"/>
      <c r="L103" s="127"/>
      <c r="M103" s="127"/>
      <c r="N103" s="127"/>
      <c r="O103" s="127"/>
      <c r="P103" s="127"/>
      <c r="Q103" s="127"/>
      <c r="R103" s="127"/>
      <c r="S103" s="127"/>
      <c r="T103" s="128"/>
    </row>
    <row r="104" spans="1:20">
      <c r="A104" s="216"/>
      <c r="B104" s="139"/>
      <c r="C104" s="127"/>
      <c r="D104" s="127"/>
      <c r="E104" s="127"/>
      <c r="F104" s="127"/>
      <c r="G104" s="127"/>
      <c r="H104" s="127"/>
      <c r="I104" s="127"/>
      <c r="J104" s="127"/>
      <c r="K104" s="127"/>
      <c r="L104" s="127"/>
      <c r="M104" s="127"/>
      <c r="N104" s="127"/>
      <c r="O104" s="127"/>
      <c r="P104" s="127"/>
      <c r="Q104" s="127"/>
      <c r="R104" s="127"/>
      <c r="S104" s="127"/>
      <c r="T104" s="128"/>
    </row>
    <row r="105" spans="1:20">
      <c r="A105" s="216"/>
      <c r="B105" s="139"/>
      <c r="C105" s="127"/>
      <c r="D105" s="127"/>
      <c r="E105" s="127"/>
      <c r="F105" s="127"/>
      <c r="G105" s="127"/>
      <c r="H105" s="127"/>
      <c r="I105" s="127"/>
      <c r="J105" s="127"/>
      <c r="K105" s="127"/>
      <c r="L105" s="127"/>
      <c r="M105" s="127"/>
      <c r="N105" s="127"/>
      <c r="O105" s="127"/>
      <c r="P105" s="127"/>
      <c r="Q105" s="127"/>
      <c r="R105" s="127"/>
      <c r="S105" s="127"/>
      <c r="T105" s="128"/>
    </row>
    <row r="106" spans="1:20">
      <c r="A106" s="216"/>
      <c r="B106" s="139"/>
      <c r="C106" s="127"/>
      <c r="D106" s="127"/>
      <c r="E106" s="127"/>
      <c r="F106" s="127"/>
      <c r="G106" s="127"/>
      <c r="H106" s="127"/>
      <c r="I106" s="127"/>
      <c r="J106" s="127"/>
      <c r="K106" s="127"/>
      <c r="L106" s="127"/>
      <c r="M106" s="127"/>
      <c r="N106" s="127"/>
      <c r="O106" s="127"/>
      <c r="P106" s="127"/>
      <c r="Q106" s="127"/>
      <c r="R106" s="127"/>
      <c r="S106" s="127"/>
      <c r="T106" s="128"/>
    </row>
    <row r="107" spans="1:20">
      <c r="A107" s="216"/>
      <c r="B107" s="139"/>
      <c r="C107" s="127"/>
      <c r="D107" s="127"/>
      <c r="E107" s="127"/>
      <c r="F107" s="127"/>
      <c r="G107" s="127"/>
      <c r="H107" s="127"/>
      <c r="I107" s="127"/>
      <c r="J107" s="127"/>
      <c r="K107" s="127"/>
      <c r="L107" s="127"/>
      <c r="M107" s="127"/>
      <c r="N107" s="127"/>
      <c r="O107" s="127"/>
      <c r="P107" s="127"/>
      <c r="Q107" s="127"/>
      <c r="R107" s="127"/>
      <c r="S107" s="127"/>
      <c r="T107" s="128"/>
    </row>
    <row r="108" spans="1:20">
      <c r="A108" s="216"/>
      <c r="B108" s="139"/>
      <c r="C108" s="127"/>
      <c r="D108" s="127"/>
      <c r="E108" s="127"/>
      <c r="F108" s="127"/>
      <c r="G108" s="127"/>
      <c r="H108" s="127"/>
      <c r="I108" s="127"/>
      <c r="J108" s="127"/>
      <c r="K108" s="127"/>
      <c r="L108" s="127"/>
      <c r="M108" s="127"/>
      <c r="N108" s="127"/>
      <c r="O108" s="127"/>
      <c r="P108" s="127"/>
      <c r="Q108" s="127"/>
      <c r="R108" s="127"/>
      <c r="S108" s="127"/>
      <c r="T108" s="128"/>
    </row>
    <row r="109" spans="1:20">
      <c r="A109" s="216"/>
      <c r="B109" s="139"/>
      <c r="C109" s="127"/>
      <c r="D109" s="127"/>
      <c r="E109" s="127"/>
      <c r="F109" s="127"/>
      <c r="G109" s="127"/>
      <c r="H109" s="127"/>
      <c r="I109" s="127"/>
      <c r="J109" s="127"/>
      <c r="K109" s="127"/>
      <c r="L109" s="127"/>
      <c r="M109" s="127"/>
      <c r="N109" s="127"/>
      <c r="O109" s="127"/>
      <c r="P109" s="127"/>
      <c r="Q109" s="127"/>
      <c r="R109" s="127"/>
      <c r="S109" s="127"/>
      <c r="T109" s="128"/>
    </row>
    <row r="110" spans="1:20">
      <c r="A110" s="216"/>
      <c r="B110" s="139"/>
      <c r="C110" s="127"/>
      <c r="D110" s="127"/>
      <c r="E110" s="127"/>
      <c r="F110" s="127"/>
      <c r="G110" s="127"/>
      <c r="H110" s="127"/>
      <c r="I110" s="127"/>
      <c r="J110" s="127"/>
      <c r="K110" s="127"/>
      <c r="L110" s="127"/>
      <c r="M110" s="127"/>
      <c r="N110" s="127"/>
      <c r="O110" s="127"/>
      <c r="P110" s="127"/>
      <c r="Q110" s="127"/>
      <c r="R110" s="127"/>
      <c r="S110" s="127"/>
      <c r="T110" s="128"/>
    </row>
    <row r="111" spans="1:20">
      <c r="A111" s="216"/>
      <c r="B111" s="139"/>
      <c r="C111" s="127"/>
      <c r="D111" s="127"/>
      <c r="E111" s="127"/>
      <c r="F111" s="127"/>
      <c r="G111" s="127"/>
      <c r="H111" s="127"/>
      <c r="I111" s="127"/>
      <c r="J111" s="127"/>
      <c r="K111" s="127"/>
      <c r="L111" s="127"/>
      <c r="M111" s="127"/>
      <c r="N111" s="127"/>
      <c r="O111" s="127"/>
      <c r="P111" s="127"/>
      <c r="Q111" s="127"/>
      <c r="R111" s="127"/>
      <c r="S111" s="127"/>
      <c r="T111" s="128"/>
    </row>
    <row r="112" spans="1:20">
      <c r="A112" s="216"/>
      <c r="B112" s="139"/>
      <c r="C112" s="127"/>
      <c r="D112" s="127"/>
      <c r="E112" s="127"/>
      <c r="F112" s="127"/>
      <c r="G112" s="127"/>
      <c r="H112" s="127"/>
      <c r="I112" s="127"/>
      <c r="J112" s="127"/>
      <c r="K112" s="127"/>
      <c r="L112" s="127"/>
      <c r="M112" s="127"/>
      <c r="N112" s="127"/>
      <c r="O112" s="127"/>
      <c r="P112" s="127"/>
      <c r="Q112" s="127"/>
      <c r="R112" s="127"/>
      <c r="S112" s="127"/>
      <c r="T112" s="128"/>
    </row>
    <row r="113" spans="1:20">
      <c r="A113" s="216"/>
      <c r="B113" s="139"/>
      <c r="C113" s="127"/>
      <c r="D113" s="127"/>
      <c r="E113" s="127"/>
      <c r="F113" s="127"/>
      <c r="G113" s="127"/>
      <c r="H113" s="127"/>
      <c r="I113" s="127"/>
      <c r="J113" s="127"/>
      <c r="K113" s="127"/>
      <c r="L113" s="127"/>
      <c r="M113" s="127"/>
      <c r="N113" s="127"/>
      <c r="O113" s="127"/>
      <c r="P113" s="127"/>
      <c r="Q113" s="127"/>
      <c r="R113" s="127"/>
      <c r="S113" s="127"/>
      <c r="T113" s="128"/>
    </row>
    <row r="114" spans="1:20">
      <c r="A114" s="216"/>
      <c r="B114" s="139"/>
      <c r="C114" s="127"/>
      <c r="D114" s="127"/>
      <c r="E114" s="127"/>
      <c r="F114" s="127"/>
      <c r="G114" s="127"/>
      <c r="H114" s="127"/>
      <c r="I114" s="127"/>
      <c r="J114" s="127"/>
      <c r="K114" s="127"/>
      <c r="L114" s="127"/>
      <c r="M114" s="127"/>
      <c r="N114" s="127"/>
      <c r="O114" s="127"/>
      <c r="P114" s="127"/>
      <c r="Q114" s="127"/>
      <c r="R114" s="127"/>
      <c r="S114" s="127"/>
      <c r="T114" s="128"/>
    </row>
    <row r="115" spans="1:20">
      <c r="A115" s="216"/>
      <c r="B115" s="139"/>
      <c r="C115" s="127"/>
      <c r="D115" s="127"/>
      <c r="E115" s="127"/>
      <c r="F115" s="127"/>
      <c r="G115" s="127"/>
      <c r="H115" s="127"/>
      <c r="I115" s="127"/>
      <c r="J115" s="127"/>
      <c r="K115" s="127"/>
      <c r="L115" s="127"/>
      <c r="M115" s="127"/>
      <c r="N115" s="127"/>
      <c r="O115" s="127"/>
      <c r="P115" s="127"/>
      <c r="Q115" s="127"/>
      <c r="R115" s="127"/>
      <c r="S115" s="127"/>
      <c r="T115" s="128"/>
    </row>
    <row r="116" spans="1:20">
      <c r="A116" s="216"/>
      <c r="B116" s="139"/>
      <c r="C116" s="127"/>
      <c r="D116" s="127"/>
      <c r="E116" s="127"/>
      <c r="F116" s="127"/>
      <c r="G116" s="127"/>
      <c r="H116" s="127"/>
      <c r="I116" s="127"/>
      <c r="J116" s="127"/>
      <c r="K116" s="127"/>
      <c r="L116" s="127"/>
      <c r="M116" s="127"/>
      <c r="N116" s="127"/>
      <c r="O116" s="127"/>
      <c r="P116" s="127"/>
      <c r="Q116" s="127"/>
      <c r="R116" s="127"/>
      <c r="S116" s="127"/>
      <c r="T116" s="128"/>
    </row>
    <row r="117" spans="1:20">
      <c r="A117" s="216"/>
      <c r="B117" s="139"/>
      <c r="C117" s="127"/>
      <c r="D117" s="127"/>
      <c r="E117" s="127"/>
      <c r="F117" s="127"/>
      <c r="G117" s="127"/>
      <c r="H117" s="127"/>
      <c r="I117" s="127"/>
      <c r="J117" s="127"/>
      <c r="K117" s="127"/>
      <c r="L117" s="127"/>
      <c r="M117" s="127"/>
      <c r="N117" s="127"/>
      <c r="O117" s="127"/>
      <c r="P117" s="127"/>
      <c r="Q117" s="127"/>
      <c r="R117" s="127"/>
      <c r="S117" s="127"/>
      <c r="T117" s="128"/>
    </row>
    <row r="118" spans="1:20">
      <c r="A118" s="216"/>
      <c r="B118" s="139"/>
      <c r="C118" s="127"/>
      <c r="D118" s="127"/>
      <c r="E118" s="127"/>
      <c r="F118" s="127"/>
      <c r="G118" s="127"/>
      <c r="H118" s="127"/>
      <c r="I118" s="127"/>
      <c r="J118" s="127"/>
      <c r="K118" s="127"/>
      <c r="L118" s="127"/>
      <c r="M118" s="127"/>
      <c r="N118" s="127"/>
      <c r="O118" s="127"/>
      <c r="P118" s="127"/>
      <c r="Q118" s="127"/>
      <c r="R118" s="127"/>
      <c r="S118" s="127"/>
      <c r="T118" s="128"/>
    </row>
    <row r="119" spans="1:20">
      <c r="A119" s="216"/>
      <c r="B119" s="139"/>
      <c r="C119" s="127"/>
      <c r="D119" s="127"/>
      <c r="E119" s="127"/>
      <c r="F119" s="127"/>
      <c r="G119" s="127"/>
      <c r="H119" s="127"/>
      <c r="I119" s="127"/>
      <c r="J119" s="127"/>
      <c r="K119" s="127"/>
      <c r="L119" s="127"/>
      <c r="M119" s="127"/>
      <c r="N119" s="127"/>
      <c r="O119" s="127"/>
      <c r="P119" s="127"/>
      <c r="Q119" s="127"/>
      <c r="R119" s="127"/>
      <c r="S119" s="127"/>
      <c r="T119" s="128"/>
    </row>
    <row r="120" spans="1:20">
      <c r="A120" s="216"/>
      <c r="B120" s="139"/>
      <c r="C120" s="127"/>
      <c r="D120" s="127"/>
      <c r="E120" s="127"/>
      <c r="F120" s="127"/>
      <c r="G120" s="127"/>
      <c r="H120" s="127"/>
      <c r="I120" s="127"/>
      <c r="J120" s="127"/>
      <c r="K120" s="127"/>
      <c r="L120" s="127"/>
      <c r="M120" s="127"/>
      <c r="N120" s="127"/>
      <c r="O120" s="127"/>
      <c r="P120" s="127"/>
      <c r="Q120" s="127"/>
      <c r="R120" s="127"/>
      <c r="S120" s="127"/>
      <c r="T120" s="128"/>
    </row>
    <row r="121" spans="1:20">
      <c r="A121" s="216"/>
      <c r="B121" s="139"/>
      <c r="C121" s="127"/>
      <c r="D121" s="127"/>
      <c r="E121" s="127"/>
      <c r="F121" s="127"/>
      <c r="G121" s="127"/>
      <c r="H121" s="127"/>
      <c r="I121" s="127"/>
      <c r="J121" s="127"/>
      <c r="K121" s="127"/>
      <c r="L121" s="127"/>
      <c r="M121" s="127"/>
      <c r="N121" s="127"/>
      <c r="O121" s="127"/>
      <c r="P121" s="127"/>
      <c r="Q121" s="127"/>
      <c r="R121" s="127"/>
      <c r="S121" s="127"/>
      <c r="T121" s="128"/>
    </row>
    <row r="122" spans="1:20">
      <c r="A122" s="216"/>
      <c r="B122" s="139"/>
      <c r="C122" s="127"/>
      <c r="D122" s="127"/>
      <c r="E122" s="127"/>
      <c r="F122" s="127"/>
      <c r="G122" s="127"/>
      <c r="H122" s="127"/>
      <c r="I122" s="127"/>
      <c r="J122" s="127"/>
      <c r="K122" s="127"/>
      <c r="L122" s="127"/>
      <c r="M122" s="127"/>
      <c r="N122" s="127"/>
      <c r="O122" s="127"/>
      <c r="P122" s="127"/>
      <c r="Q122" s="127"/>
      <c r="R122" s="127"/>
      <c r="S122" s="127"/>
      <c r="T122" s="128"/>
    </row>
    <row r="123" spans="1:20">
      <c r="A123" s="216"/>
      <c r="B123" s="139"/>
      <c r="C123" s="127"/>
      <c r="D123" s="127"/>
      <c r="E123" s="127"/>
      <c r="F123" s="127"/>
      <c r="G123" s="127"/>
      <c r="H123" s="127"/>
      <c r="I123" s="127"/>
      <c r="J123" s="127"/>
      <c r="K123" s="127"/>
      <c r="L123" s="127"/>
      <c r="M123" s="127"/>
      <c r="N123" s="127"/>
      <c r="O123" s="127"/>
      <c r="P123" s="127"/>
      <c r="Q123" s="127"/>
      <c r="R123" s="127"/>
      <c r="S123" s="127"/>
      <c r="T123" s="128"/>
    </row>
    <row r="124" spans="1:20">
      <c r="A124" s="216"/>
      <c r="B124" s="139"/>
      <c r="C124" s="127"/>
      <c r="D124" s="127"/>
      <c r="E124" s="127"/>
      <c r="F124" s="127"/>
      <c r="G124" s="127"/>
      <c r="H124" s="127"/>
      <c r="I124" s="127"/>
      <c r="J124" s="127"/>
      <c r="K124" s="127"/>
      <c r="L124" s="127"/>
      <c r="M124" s="127"/>
      <c r="N124" s="127"/>
      <c r="O124" s="127"/>
      <c r="P124" s="127"/>
      <c r="Q124" s="127"/>
      <c r="R124" s="127"/>
      <c r="S124" s="127"/>
      <c r="T124" s="128"/>
    </row>
    <row r="125" spans="1:20">
      <c r="A125" s="216"/>
      <c r="B125" s="139"/>
      <c r="C125" s="127"/>
      <c r="D125" s="127"/>
      <c r="E125" s="127"/>
      <c r="F125" s="127"/>
      <c r="G125" s="127"/>
      <c r="H125" s="127"/>
      <c r="I125" s="127"/>
      <c r="J125" s="127"/>
      <c r="K125" s="127"/>
      <c r="L125" s="127"/>
      <c r="M125" s="127"/>
      <c r="N125" s="127"/>
      <c r="O125" s="127"/>
      <c r="P125" s="127"/>
      <c r="Q125" s="127"/>
      <c r="R125" s="127"/>
      <c r="S125" s="127"/>
      <c r="T125" s="128"/>
    </row>
    <row r="126" spans="1:20">
      <c r="A126" s="216"/>
      <c r="B126" s="139"/>
      <c r="C126" s="127"/>
      <c r="D126" s="127"/>
      <c r="E126" s="127"/>
      <c r="F126" s="127"/>
      <c r="G126" s="127"/>
      <c r="H126" s="127"/>
      <c r="I126" s="127"/>
      <c r="J126" s="127"/>
      <c r="K126" s="127"/>
      <c r="L126" s="127"/>
      <c r="M126" s="127"/>
      <c r="N126" s="127"/>
      <c r="O126" s="127"/>
      <c r="P126" s="127"/>
      <c r="Q126" s="127"/>
      <c r="R126" s="127"/>
      <c r="S126" s="127"/>
      <c r="T126" s="128"/>
    </row>
    <row r="127" spans="1:20">
      <c r="A127" s="216"/>
      <c r="B127" s="139"/>
      <c r="C127" s="127"/>
      <c r="D127" s="127"/>
      <c r="E127" s="127"/>
      <c r="F127" s="127"/>
      <c r="G127" s="127"/>
      <c r="H127" s="127"/>
      <c r="I127" s="127"/>
      <c r="J127" s="127"/>
      <c r="K127" s="127"/>
      <c r="L127" s="127"/>
      <c r="M127" s="127"/>
      <c r="N127" s="127"/>
      <c r="O127" s="127"/>
      <c r="P127" s="127"/>
      <c r="Q127" s="127"/>
      <c r="R127" s="127"/>
      <c r="S127" s="127"/>
      <c r="T127" s="128"/>
    </row>
    <row r="128" spans="1:20">
      <c r="A128" s="216"/>
      <c r="B128" s="139"/>
      <c r="C128" s="127"/>
      <c r="D128" s="127"/>
      <c r="E128" s="127"/>
      <c r="F128" s="127"/>
      <c r="G128" s="127"/>
      <c r="H128" s="127"/>
      <c r="I128" s="127"/>
      <c r="J128" s="127"/>
      <c r="K128" s="127"/>
      <c r="L128" s="127"/>
      <c r="M128" s="127"/>
      <c r="N128" s="127"/>
      <c r="O128" s="127"/>
      <c r="P128" s="127"/>
      <c r="Q128" s="127"/>
      <c r="R128" s="127"/>
      <c r="S128" s="127"/>
      <c r="T128" s="128"/>
    </row>
    <row r="129" spans="1:20">
      <c r="A129" s="216"/>
      <c r="B129" s="139"/>
      <c r="C129" s="127"/>
      <c r="D129" s="127"/>
      <c r="E129" s="127"/>
      <c r="F129" s="127"/>
      <c r="G129" s="127"/>
      <c r="H129" s="127"/>
      <c r="I129" s="127"/>
      <c r="J129" s="127"/>
      <c r="K129" s="127"/>
      <c r="L129" s="127"/>
      <c r="M129" s="127"/>
      <c r="N129" s="127"/>
      <c r="O129" s="127"/>
      <c r="P129" s="127"/>
      <c r="Q129" s="127"/>
      <c r="R129" s="127"/>
      <c r="S129" s="127"/>
      <c r="T129" s="128"/>
    </row>
    <row r="130" spans="1:20">
      <c r="A130" s="216"/>
      <c r="B130" s="139"/>
      <c r="C130" s="127"/>
      <c r="D130" s="127"/>
      <c r="E130" s="127"/>
      <c r="F130" s="127"/>
      <c r="G130" s="127"/>
      <c r="H130" s="127"/>
      <c r="I130" s="127"/>
      <c r="J130" s="127"/>
      <c r="K130" s="127"/>
      <c r="L130" s="127"/>
      <c r="M130" s="127"/>
      <c r="N130" s="127"/>
      <c r="O130" s="127"/>
      <c r="P130" s="127"/>
      <c r="Q130" s="127"/>
      <c r="R130" s="127"/>
      <c r="S130" s="127"/>
      <c r="T130" s="128"/>
    </row>
    <row r="131" spans="1:20">
      <c r="A131" s="216"/>
      <c r="B131" s="139"/>
      <c r="C131" s="127"/>
      <c r="D131" s="127"/>
      <c r="E131" s="127"/>
      <c r="F131" s="127"/>
      <c r="G131" s="127"/>
      <c r="H131" s="127"/>
      <c r="I131" s="127"/>
      <c r="J131" s="127"/>
      <c r="K131" s="127"/>
      <c r="L131" s="127"/>
      <c r="M131" s="127"/>
      <c r="N131" s="127"/>
      <c r="O131" s="127"/>
      <c r="P131" s="127"/>
      <c r="Q131" s="127"/>
      <c r="R131" s="127"/>
      <c r="S131" s="127"/>
      <c r="T131" s="128"/>
    </row>
    <row r="132" spans="1:20">
      <c r="A132" s="216"/>
      <c r="B132" s="139"/>
      <c r="C132" s="127"/>
      <c r="D132" s="127"/>
      <c r="E132" s="127"/>
      <c r="F132" s="127"/>
      <c r="G132" s="127"/>
      <c r="H132" s="127"/>
      <c r="I132" s="127"/>
      <c r="J132" s="127"/>
      <c r="K132" s="127"/>
      <c r="L132" s="127"/>
      <c r="M132" s="127"/>
      <c r="N132" s="127"/>
      <c r="O132" s="127"/>
      <c r="P132" s="127"/>
      <c r="Q132" s="127"/>
      <c r="R132" s="127"/>
      <c r="S132" s="127"/>
      <c r="T132" s="128"/>
    </row>
    <row r="133" spans="1:20">
      <c r="A133" s="216"/>
      <c r="B133" s="139"/>
      <c r="C133" s="127"/>
      <c r="D133" s="127"/>
      <c r="E133" s="127"/>
      <c r="F133" s="127"/>
      <c r="G133" s="127"/>
      <c r="H133" s="127"/>
      <c r="I133" s="127"/>
      <c r="J133" s="127"/>
      <c r="K133" s="127"/>
      <c r="L133" s="127"/>
      <c r="M133" s="127"/>
      <c r="N133" s="127"/>
      <c r="O133" s="127"/>
      <c r="P133" s="127"/>
      <c r="Q133" s="127"/>
      <c r="R133" s="127"/>
      <c r="S133" s="127"/>
      <c r="T133" s="128"/>
    </row>
    <row r="134" spans="1:20">
      <c r="A134" s="216"/>
      <c r="B134" s="139"/>
      <c r="C134" s="127"/>
      <c r="D134" s="127"/>
      <c r="E134" s="127"/>
      <c r="F134" s="127"/>
      <c r="G134" s="127"/>
      <c r="H134" s="127"/>
      <c r="I134" s="127"/>
      <c r="J134" s="127"/>
      <c r="K134" s="127"/>
      <c r="L134" s="127"/>
      <c r="M134" s="127"/>
      <c r="N134" s="127"/>
      <c r="O134" s="127"/>
      <c r="P134" s="127"/>
      <c r="Q134" s="127"/>
      <c r="R134" s="127"/>
      <c r="S134" s="127"/>
      <c r="T134" s="128"/>
    </row>
    <row r="135" spans="1:20">
      <c r="A135" s="216"/>
      <c r="B135" s="139"/>
      <c r="C135" s="127"/>
      <c r="D135" s="127"/>
      <c r="E135" s="127"/>
      <c r="F135" s="127"/>
      <c r="G135" s="127"/>
      <c r="H135" s="127"/>
      <c r="I135" s="127"/>
      <c r="J135" s="127"/>
      <c r="K135" s="127"/>
      <c r="L135" s="127"/>
      <c r="M135" s="127"/>
      <c r="N135" s="127"/>
      <c r="O135" s="127"/>
      <c r="P135" s="127"/>
      <c r="Q135" s="127"/>
      <c r="R135" s="127"/>
      <c r="S135" s="127"/>
      <c r="T135" s="128"/>
    </row>
    <row r="136" spans="1:20">
      <c r="A136" s="216"/>
      <c r="B136" s="139"/>
      <c r="C136" s="127"/>
      <c r="D136" s="127"/>
      <c r="E136" s="127"/>
      <c r="F136" s="127"/>
      <c r="G136" s="127"/>
      <c r="H136" s="127"/>
      <c r="I136" s="127"/>
      <c r="J136" s="127"/>
      <c r="K136" s="127"/>
      <c r="L136" s="127"/>
      <c r="M136" s="127"/>
      <c r="N136" s="127"/>
      <c r="O136" s="127"/>
      <c r="P136" s="127"/>
      <c r="Q136" s="127"/>
      <c r="R136" s="127"/>
      <c r="S136" s="127"/>
      <c r="T136" s="128"/>
    </row>
    <row r="137" spans="1:20">
      <c r="A137" s="216"/>
      <c r="B137" s="139"/>
      <c r="C137" s="127"/>
      <c r="D137" s="127"/>
      <c r="E137" s="127"/>
      <c r="F137" s="127"/>
      <c r="G137" s="127"/>
      <c r="H137" s="127"/>
      <c r="I137" s="127"/>
      <c r="J137" s="127"/>
      <c r="K137" s="127"/>
      <c r="L137" s="127"/>
      <c r="M137" s="127"/>
      <c r="N137" s="127"/>
      <c r="O137" s="127"/>
      <c r="P137" s="127"/>
      <c r="Q137" s="127"/>
      <c r="R137" s="127"/>
      <c r="S137" s="127"/>
      <c r="T137" s="128"/>
    </row>
    <row r="138" spans="1:20">
      <c r="A138" s="216"/>
      <c r="B138" s="139"/>
      <c r="C138" s="127"/>
      <c r="D138" s="127"/>
      <c r="E138" s="127"/>
      <c r="F138" s="127"/>
      <c r="G138" s="127"/>
      <c r="H138" s="127"/>
      <c r="I138" s="127"/>
      <c r="J138" s="127"/>
      <c r="K138" s="127"/>
      <c r="L138" s="127"/>
      <c r="M138" s="127"/>
      <c r="N138" s="127"/>
      <c r="O138" s="127"/>
      <c r="P138" s="127"/>
      <c r="Q138" s="127"/>
      <c r="R138" s="127"/>
      <c r="S138" s="127"/>
      <c r="T138" s="128"/>
    </row>
    <row r="139" spans="1:20">
      <c r="A139" s="216"/>
      <c r="B139" s="139"/>
      <c r="C139" s="127"/>
      <c r="D139" s="127"/>
      <c r="E139" s="127"/>
      <c r="F139" s="127"/>
      <c r="G139" s="127"/>
      <c r="H139" s="127"/>
      <c r="I139" s="127"/>
      <c r="J139" s="127"/>
      <c r="K139" s="127"/>
      <c r="L139" s="127"/>
      <c r="M139" s="127"/>
      <c r="N139" s="127"/>
      <c r="O139" s="127"/>
      <c r="P139" s="127"/>
      <c r="Q139" s="127"/>
      <c r="R139" s="127"/>
      <c r="S139" s="127"/>
      <c r="T139" s="128"/>
    </row>
    <row r="140" spans="1:20">
      <c r="A140" s="216"/>
      <c r="B140" s="139"/>
      <c r="C140" s="127"/>
      <c r="D140" s="127"/>
      <c r="E140" s="127"/>
      <c r="F140" s="127"/>
      <c r="G140" s="127"/>
      <c r="H140" s="127"/>
      <c r="I140" s="127"/>
      <c r="J140" s="127"/>
      <c r="K140" s="127"/>
      <c r="L140" s="127"/>
      <c r="M140" s="127"/>
      <c r="N140" s="127"/>
      <c r="O140" s="127"/>
      <c r="P140" s="127"/>
      <c r="Q140" s="127"/>
      <c r="R140" s="127"/>
      <c r="S140" s="127"/>
      <c r="T140" s="128"/>
    </row>
    <row r="141" spans="1:20">
      <c r="A141" s="216"/>
      <c r="B141" s="140"/>
      <c r="C141" s="137"/>
      <c r="D141" s="137"/>
      <c r="E141" s="137"/>
      <c r="F141" s="137"/>
      <c r="G141" s="137"/>
      <c r="H141" s="137"/>
      <c r="I141" s="137"/>
      <c r="J141" s="137"/>
      <c r="K141" s="137"/>
      <c r="L141" s="137"/>
      <c r="M141" s="137"/>
      <c r="N141" s="137"/>
      <c r="O141" s="137"/>
      <c r="P141" s="137"/>
      <c r="Q141" s="137"/>
      <c r="R141" s="137"/>
      <c r="S141" s="137"/>
      <c r="T141" s="138"/>
    </row>
    <row r="142" spans="1:20">
      <c r="A142" s="216"/>
      <c r="B142" s="139"/>
      <c r="C142" s="127"/>
      <c r="D142" s="127"/>
      <c r="E142" s="127"/>
      <c r="F142" s="127"/>
      <c r="G142" s="127"/>
      <c r="H142" s="127"/>
      <c r="I142" s="127"/>
      <c r="J142" s="127"/>
      <c r="K142" s="127"/>
      <c r="L142" s="127"/>
      <c r="M142" s="127"/>
      <c r="N142" s="127"/>
      <c r="O142" s="127"/>
      <c r="P142" s="127"/>
      <c r="Q142" s="127"/>
      <c r="R142" s="127"/>
      <c r="S142" s="127"/>
      <c r="T142" s="128"/>
    </row>
    <row r="143" spans="1:20" ht="31.5" customHeight="1">
      <c r="A143" s="216"/>
      <c r="B143" s="170" t="s">
        <v>24</v>
      </c>
      <c r="C143" s="171"/>
      <c r="D143" s="171"/>
      <c r="E143" s="171"/>
      <c r="F143" s="171"/>
      <c r="G143" s="171"/>
      <c r="H143" s="171"/>
      <c r="I143" s="171"/>
      <c r="J143" s="171"/>
      <c r="K143" s="171"/>
      <c r="L143" s="171"/>
      <c r="M143" s="171"/>
      <c r="N143" s="171"/>
      <c r="O143" s="171"/>
      <c r="P143" s="171"/>
      <c r="Q143" s="171"/>
      <c r="R143" s="171"/>
      <c r="S143" s="171"/>
      <c r="T143" s="172"/>
    </row>
    <row r="144" spans="1:20" ht="15.75" customHeight="1">
      <c r="A144" s="216"/>
      <c r="B144" s="135"/>
      <c r="C144" s="141"/>
      <c r="D144" s="141"/>
      <c r="E144" s="141"/>
      <c r="F144" s="141"/>
      <c r="G144" s="141"/>
      <c r="H144" s="141"/>
      <c r="I144" s="141"/>
      <c r="J144" s="141"/>
      <c r="K144" s="141"/>
      <c r="L144" s="141"/>
      <c r="M144" s="141"/>
      <c r="N144" s="141"/>
      <c r="O144" s="141"/>
      <c r="P144" s="141"/>
      <c r="Q144" s="141"/>
      <c r="R144" s="141"/>
      <c r="S144" s="141"/>
      <c r="T144" s="142"/>
    </row>
    <row r="145" spans="1:20" ht="14.25" customHeight="1">
      <c r="A145" s="216"/>
      <c r="B145" s="143"/>
      <c r="C145" s="144"/>
      <c r="D145" s="144"/>
      <c r="E145" s="144"/>
      <c r="F145" s="144"/>
      <c r="G145" s="144"/>
      <c r="H145" s="144"/>
      <c r="I145" s="144"/>
      <c r="J145" s="144"/>
      <c r="K145" s="144"/>
      <c r="L145" s="144"/>
      <c r="M145" s="144"/>
      <c r="N145" s="144"/>
      <c r="O145" s="144"/>
      <c r="P145" s="144"/>
      <c r="Q145" s="144"/>
      <c r="R145" s="144"/>
      <c r="S145" s="144"/>
      <c r="T145" s="145"/>
    </row>
    <row r="146" spans="1:20">
      <c r="A146" s="216"/>
      <c r="B146" s="139"/>
      <c r="C146" s="127"/>
      <c r="D146" s="127"/>
      <c r="E146" s="127"/>
      <c r="F146" s="127"/>
      <c r="G146" s="127"/>
      <c r="H146" s="127"/>
      <c r="I146" s="127"/>
      <c r="J146" s="127"/>
      <c r="K146" s="127"/>
      <c r="L146" s="127"/>
      <c r="M146" s="127"/>
      <c r="N146" s="127"/>
      <c r="O146" s="127"/>
      <c r="P146" s="127"/>
      <c r="Q146" s="127"/>
      <c r="R146" s="127"/>
      <c r="S146" s="127"/>
      <c r="T146" s="128"/>
    </row>
    <row r="147" spans="1:20">
      <c r="A147" s="216"/>
      <c r="B147" s="139"/>
      <c r="C147" s="121"/>
      <c r="D147" s="127"/>
      <c r="E147" s="127"/>
      <c r="F147" s="127"/>
      <c r="G147" s="127"/>
      <c r="H147" s="127"/>
      <c r="I147" s="127"/>
      <c r="J147" s="127"/>
      <c r="K147" s="127"/>
      <c r="L147" s="127"/>
      <c r="M147" s="127"/>
      <c r="N147" s="127"/>
      <c r="O147" s="127"/>
      <c r="P147" s="127"/>
      <c r="Q147" s="127"/>
      <c r="R147" s="127"/>
      <c r="S147" s="127"/>
      <c r="T147" s="128"/>
    </row>
    <row r="148" spans="1:20">
      <c r="A148" s="216"/>
      <c r="B148" s="139"/>
      <c r="C148" s="127"/>
      <c r="D148" s="127"/>
      <c r="E148" s="127"/>
      <c r="F148" s="127"/>
      <c r="G148" s="127"/>
      <c r="H148" s="127"/>
      <c r="I148" s="127"/>
      <c r="J148" s="127"/>
      <c r="K148" s="127"/>
      <c r="L148" s="127"/>
      <c r="M148" s="127"/>
      <c r="N148" s="127"/>
      <c r="O148" s="127"/>
      <c r="P148" s="127"/>
      <c r="Q148" s="127"/>
      <c r="R148" s="127"/>
      <c r="S148" s="127"/>
      <c r="T148" s="128"/>
    </row>
    <row r="149" spans="1:20">
      <c r="A149" s="216"/>
      <c r="B149" s="139"/>
      <c r="C149" s="127"/>
      <c r="D149" s="127"/>
      <c r="E149" s="127"/>
      <c r="F149" s="127"/>
      <c r="G149" s="127"/>
      <c r="H149" s="127"/>
      <c r="I149" s="127"/>
      <c r="J149" s="127"/>
      <c r="K149" s="127"/>
      <c r="L149" s="127"/>
      <c r="M149" s="127"/>
      <c r="N149" s="127"/>
      <c r="O149" s="127"/>
      <c r="P149" s="127"/>
      <c r="Q149" s="127"/>
      <c r="R149" s="127"/>
      <c r="S149" s="127"/>
      <c r="T149" s="128"/>
    </row>
    <row r="150" spans="1:20">
      <c r="A150" s="216"/>
      <c r="B150" s="139"/>
      <c r="C150" s="121"/>
      <c r="D150" s="121"/>
      <c r="E150" s="121"/>
      <c r="F150" s="121"/>
      <c r="G150" s="121"/>
      <c r="H150" s="127"/>
      <c r="I150" s="127"/>
      <c r="J150" s="127"/>
      <c r="K150" s="127"/>
      <c r="L150" s="127"/>
      <c r="M150" s="127"/>
      <c r="N150" s="127"/>
      <c r="O150" s="127"/>
      <c r="P150" s="127"/>
      <c r="Q150" s="127"/>
      <c r="R150" s="127"/>
      <c r="S150" s="127"/>
      <c r="T150" s="128"/>
    </row>
    <row r="151" spans="1:20">
      <c r="A151" s="216"/>
      <c r="B151" s="139"/>
      <c r="C151" s="127"/>
      <c r="D151" s="127"/>
      <c r="E151" s="127"/>
      <c r="F151" s="127"/>
      <c r="G151" s="127"/>
      <c r="H151" s="127"/>
      <c r="I151" s="127"/>
      <c r="J151" s="127"/>
      <c r="K151" s="127"/>
      <c r="L151" s="127"/>
      <c r="M151" s="127"/>
      <c r="N151" s="127"/>
      <c r="O151" s="127"/>
      <c r="P151" s="127"/>
      <c r="Q151" s="127"/>
      <c r="R151" s="127"/>
      <c r="S151" s="127"/>
      <c r="T151" s="128"/>
    </row>
    <row r="152" spans="1:20">
      <c r="A152" s="216"/>
      <c r="B152" s="139"/>
      <c r="C152" s="127"/>
      <c r="D152" s="127"/>
      <c r="E152" s="127"/>
      <c r="F152" s="127"/>
      <c r="G152" s="127"/>
      <c r="H152" s="127"/>
      <c r="I152" s="127"/>
      <c r="J152" s="127"/>
      <c r="K152" s="127"/>
      <c r="L152" s="127"/>
      <c r="M152" s="127"/>
      <c r="N152" s="127"/>
      <c r="O152" s="127"/>
      <c r="P152" s="127"/>
      <c r="Q152" s="127"/>
      <c r="R152" s="127"/>
      <c r="S152" s="127"/>
      <c r="T152" s="128"/>
    </row>
    <row r="153" spans="1:20">
      <c r="A153" s="216"/>
      <c r="B153" s="139"/>
      <c r="C153" s="127"/>
      <c r="D153" s="127"/>
      <c r="E153" s="127"/>
      <c r="F153" s="127"/>
      <c r="G153" s="127"/>
      <c r="H153" s="127"/>
      <c r="I153" s="127"/>
      <c r="J153" s="127"/>
      <c r="K153" s="127"/>
      <c r="L153" s="127"/>
      <c r="M153" s="127"/>
      <c r="N153" s="127"/>
      <c r="O153" s="127"/>
      <c r="P153" s="127"/>
      <c r="Q153" s="127"/>
      <c r="R153" s="127"/>
      <c r="S153" s="127"/>
      <c r="T153" s="128"/>
    </row>
    <row r="154" spans="1:20">
      <c r="A154" s="216"/>
      <c r="B154" s="139"/>
      <c r="C154" s="127"/>
      <c r="D154" s="127"/>
      <c r="E154" s="127"/>
      <c r="F154" s="127"/>
      <c r="G154" s="127"/>
      <c r="H154" s="127"/>
      <c r="I154" s="127"/>
      <c r="J154" s="127"/>
      <c r="K154" s="127"/>
      <c r="L154" s="127"/>
      <c r="M154" s="127"/>
      <c r="N154" s="127"/>
      <c r="O154" s="127"/>
      <c r="P154" s="127"/>
      <c r="Q154" s="127"/>
      <c r="R154" s="127"/>
      <c r="S154" s="127"/>
      <c r="T154" s="128"/>
    </row>
    <row r="155" spans="1:20">
      <c r="A155" s="216"/>
      <c r="B155" s="139"/>
      <c r="C155" s="127"/>
      <c r="D155" s="127"/>
      <c r="E155" s="127"/>
      <c r="F155" s="127"/>
      <c r="G155" s="127"/>
      <c r="H155" s="127"/>
      <c r="I155" s="127"/>
      <c r="J155" s="127"/>
      <c r="K155" s="127"/>
      <c r="L155" s="127"/>
      <c r="M155" s="127"/>
      <c r="N155" s="127"/>
      <c r="O155" s="127"/>
      <c r="P155" s="127"/>
      <c r="Q155" s="127"/>
      <c r="R155" s="127"/>
      <c r="S155" s="127"/>
      <c r="T155" s="128"/>
    </row>
    <row r="156" spans="1:20">
      <c r="A156" s="216"/>
      <c r="B156" s="139"/>
      <c r="C156" s="127"/>
      <c r="D156" s="127"/>
      <c r="E156" s="127"/>
      <c r="F156" s="127"/>
      <c r="G156" s="127"/>
      <c r="H156" s="127"/>
      <c r="I156" s="127"/>
      <c r="J156" s="127"/>
      <c r="K156" s="127"/>
      <c r="L156" s="127"/>
      <c r="M156" s="127"/>
      <c r="N156" s="127"/>
      <c r="O156" s="127"/>
      <c r="P156" s="127"/>
      <c r="Q156" s="127"/>
      <c r="R156" s="127"/>
      <c r="S156" s="127"/>
      <c r="T156" s="128"/>
    </row>
    <row r="157" spans="1:20">
      <c r="A157" s="216"/>
      <c r="B157" s="139"/>
      <c r="C157" s="127"/>
      <c r="D157" s="127"/>
      <c r="E157" s="127"/>
      <c r="F157" s="127"/>
      <c r="G157" s="127"/>
      <c r="H157" s="127"/>
      <c r="I157" s="127"/>
      <c r="J157" s="127"/>
      <c r="K157" s="127"/>
      <c r="L157" s="127"/>
      <c r="M157" s="127"/>
      <c r="N157" s="127"/>
      <c r="O157" s="127"/>
      <c r="P157" s="127"/>
      <c r="Q157" s="127"/>
      <c r="R157" s="127"/>
      <c r="S157" s="127"/>
      <c r="T157" s="128"/>
    </row>
    <row r="158" spans="1:20">
      <c r="A158" s="216"/>
      <c r="B158" s="139"/>
      <c r="C158" s="127"/>
      <c r="D158" s="127"/>
      <c r="E158" s="127"/>
      <c r="F158" s="127"/>
      <c r="G158" s="127"/>
      <c r="H158" s="127"/>
      <c r="I158" s="127"/>
      <c r="J158" s="127"/>
      <c r="K158" s="127"/>
      <c r="L158" s="127"/>
      <c r="M158" s="127"/>
      <c r="N158" s="127"/>
      <c r="O158" s="127"/>
      <c r="P158" s="127"/>
      <c r="Q158" s="127"/>
      <c r="R158" s="127"/>
      <c r="S158" s="127"/>
      <c r="T158" s="128"/>
    </row>
    <row r="159" spans="1:20">
      <c r="A159" s="216"/>
      <c r="B159" s="139"/>
      <c r="C159" s="127"/>
      <c r="D159" s="127"/>
      <c r="E159" s="127"/>
      <c r="F159" s="127"/>
      <c r="G159" s="127"/>
      <c r="H159" s="127"/>
      <c r="I159" s="127"/>
      <c r="J159" s="127"/>
      <c r="K159" s="127"/>
      <c r="L159" s="127"/>
      <c r="M159" s="127"/>
      <c r="N159" s="127"/>
      <c r="O159" s="127"/>
      <c r="P159" s="127"/>
      <c r="Q159" s="127"/>
      <c r="R159" s="127"/>
      <c r="S159" s="127"/>
      <c r="T159" s="128"/>
    </row>
    <row r="160" spans="1:20">
      <c r="A160" s="216"/>
      <c r="B160" s="139"/>
      <c r="C160" s="127"/>
      <c r="D160" s="127"/>
      <c r="E160" s="127"/>
      <c r="F160" s="127"/>
      <c r="G160" s="127"/>
      <c r="H160" s="127"/>
      <c r="I160" s="127"/>
      <c r="J160" s="127"/>
      <c r="K160" s="127"/>
      <c r="L160" s="127"/>
      <c r="M160" s="127"/>
      <c r="N160" s="127"/>
      <c r="O160" s="127"/>
      <c r="P160" s="127"/>
      <c r="Q160" s="127"/>
      <c r="R160" s="127"/>
      <c r="S160" s="127"/>
      <c r="T160" s="128"/>
    </row>
    <row r="161" spans="1:20">
      <c r="A161" s="216"/>
      <c r="B161" s="139"/>
      <c r="C161" s="127"/>
      <c r="D161" s="127"/>
      <c r="E161" s="127"/>
      <c r="F161" s="127"/>
      <c r="G161" s="127"/>
      <c r="H161" s="127"/>
      <c r="I161" s="127"/>
      <c r="J161" s="127"/>
      <c r="K161" s="127"/>
      <c r="L161" s="127"/>
      <c r="M161" s="127"/>
      <c r="N161" s="127"/>
      <c r="O161" s="127"/>
      <c r="P161" s="127"/>
      <c r="Q161" s="127"/>
      <c r="R161" s="127"/>
      <c r="S161" s="127"/>
      <c r="T161" s="128"/>
    </row>
    <row r="162" spans="1:20">
      <c r="A162" s="216"/>
      <c r="B162" s="139"/>
      <c r="C162" s="127"/>
      <c r="D162" s="127"/>
      <c r="E162" s="127"/>
      <c r="F162" s="127"/>
      <c r="G162" s="127"/>
      <c r="H162" s="127"/>
      <c r="I162" s="127"/>
      <c r="J162" s="127"/>
      <c r="K162" s="127"/>
      <c r="L162" s="127"/>
      <c r="M162" s="127"/>
      <c r="N162" s="127"/>
      <c r="O162" s="127"/>
      <c r="P162" s="127"/>
      <c r="Q162" s="127"/>
      <c r="R162" s="127"/>
      <c r="S162" s="127"/>
      <c r="T162" s="128"/>
    </row>
    <row r="163" spans="1:20">
      <c r="A163" s="216"/>
      <c r="B163" s="139"/>
      <c r="C163" s="127"/>
      <c r="D163" s="127"/>
      <c r="E163" s="127"/>
      <c r="F163" s="127"/>
      <c r="G163" s="127"/>
      <c r="H163" s="127"/>
      <c r="I163" s="127"/>
      <c r="J163" s="127"/>
      <c r="K163" s="127"/>
      <c r="L163" s="127"/>
      <c r="M163" s="127"/>
      <c r="N163" s="127"/>
      <c r="O163" s="127"/>
      <c r="P163" s="127"/>
      <c r="Q163" s="127"/>
      <c r="R163" s="127"/>
      <c r="S163" s="127"/>
      <c r="T163" s="128"/>
    </row>
    <row r="164" spans="1:20">
      <c r="A164" s="216"/>
      <c r="B164" s="139"/>
      <c r="C164" s="127"/>
      <c r="D164" s="127"/>
      <c r="E164" s="127"/>
      <c r="F164" s="127"/>
      <c r="G164" s="127"/>
      <c r="H164" s="127"/>
      <c r="I164" s="127"/>
      <c r="J164" s="127"/>
      <c r="K164" s="127"/>
      <c r="L164" s="127"/>
      <c r="M164" s="127"/>
      <c r="N164" s="127"/>
      <c r="O164" s="127"/>
      <c r="P164" s="127"/>
      <c r="Q164" s="127"/>
      <c r="R164" s="127"/>
      <c r="S164" s="127"/>
      <c r="T164" s="128"/>
    </row>
    <row r="165" spans="1:20">
      <c r="A165" s="216"/>
      <c r="B165" s="139"/>
      <c r="C165" s="127"/>
      <c r="D165" s="127"/>
      <c r="E165" s="127"/>
      <c r="F165" s="127"/>
      <c r="G165" s="127"/>
      <c r="H165" s="127"/>
      <c r="I165" s="127"/>
      <c r="J165" s="127"/>
      <c r="K165" s="127"/>
      <c r="L165" s="127"/>
      <c r="M165" s="127"/>
      <c r="N165" s="127"/>
      <c r="O165" s="127"/>
      <c r="P165" s="127"/>
      <c r="Q165" s="127"/>
      <c r="R165" s="127"/>
      <c r="S165" s="127"/>
      <c r="T165" s="128"/>
    </row>
    <row r="166" spans="1:20">
      <c r="A166" s="216"/>
      <c r="B166" s="139"/>
      <c r="C166" s="127"/>
      <c r="D166" s="127"/>
      <c r="E166" s="127"/>
      <c r="F166" s="127"/>
      <c r="G166" s="127"/>
      <c r="H166" s="127"/>
      <c r="I166" s="127"/>
      <c r="J166" s="127"/>
      <c r="K166" s="127"/>
      <c r="L166" s="127"/>
      <c r="M166" s="127"/>
      <c r="N166" s="127"/>
      <c r="O166" s="127"/>
      <c r="P166" s="127"/>
      <c r="Q166" s="127"/>
      <c r="R166" s="127"/>
      <c r="S166" s="127"/>
      <c r="T166" s="128"/>
    </row>
    <row r="167" spans="1:20">
      <c r="A167" s="216"/>
      <c r="B167" s="139"/>
      <c r="C167" s="127"/>
      <c r="D167" s="127"/>
      <c r="E167" s="127"/>
      <c r="F167" s="127"/>
      <c r="G167" s="127"/>
      <c r="H167" s="127"/>
      <c r="I167" s="127"/>
      <c r="J167" s="127"/>
      <c r="K167" s="127"/>
      <c r="L167" s="127"/>
      <c r="M167" s="127"/>
      <c r="N167" s="127"/>
      <c r="O167" s="127"/>
      <c r="P167" s="127"/>
      <c r="Q167" s="127"/>
      <c r="R167" s="127"/>
      <c r="S167" s="127"/>
      <c r="T167" s="128"/>
    </row>
    <row r="168" spans="1:20">
      <c r="A168" s="216"/>
      <c r="B168" s="139"/>
      <c r="C168" s="127"/>
      <c r="D168" s="127"/>
      <c r="E168" s="127"/>
      <c r="F168" s="127"/>
      <c r="G168" s="127"/>
      <c r="H168" s="127"/>
      <c r="I168" s="127"/>
      <c r="J168" s="127"/>
      <c r="K168" s="127"/>
      <c r="L168" s="127"/>
      <c r="M168" s="127"/>
      <c r="N168" s="127"/>
      <c r="O168" s="127"/>
      <c r="P168" s="127"/>
      <c r="Q168" s="127"/>
      <c r="R168" s="127"/>
      <c r="S168" s="127"/>
      <c r="T168" s="128"/>
    </row>
    <row r="169" spans="1:20">
      <c r="A169" s="216"/>
      <c r="B169" s="139"/>
      <c r="C169" s="127"/>
      <c r="D169" s="127"/>
      <c r="E169" s="127"/>
      <c r="F169" s="127"/>
      <c r="G169" s="127"/>
      <c r="H169" s="127"/>
      <c r="I169" s="127"/>
      <c r="J169" s="127"/>
      <c r="K169" s="127"/>
      <c r="L169" s="127"/>
      <c r="M169" s="127"/>
      <c r="N169" s="127"/>
      <c r="O169" s="127"/>
      <c r="P169" s="127"/>
      <c r="Q169" s="127"/>
      <c r="R169" s="127"/>
      <c r="S169" s="127"/>
      <c r="T169" s="128"/>
    </row>
    <row r="170" spans="1:20" ht="14.5" thickBot="1">
      <c r="A170" s="216"/>
      <c r="B170" s="139"/>
      <c r="C170" s="127"/>
      <c r="D170" s="127"/>
      <c r="E170" s="127"/>
      <c r="F170" s="127"/>
      <c r="G170" s="127"/>
      <c r="H170" s="127"/>
      <c r="I170" s="127"/>
      <c r="J170" s="127"/>
      <c r="K170" s="127"/>
      <c r="L170" s="127"/>
      <c r="M170" s="127"/>
      <c r="N170" s="127"/>
      <c r="O170" s="127"/>
      <c r="P170" s="127"/>
      <c r="Q170" s="127"/>
      <c r="R170" s="127"/>
      <c r="S170" s="127"/>
      <c r="T170" s="128"/>
    </row>
    <row r="171" spans="1:20">
      <c r="A171" s="217" t="s">
        <v>10</v>
      </c>
      <c r="B171" s="183" t="s">
        <v>25</v>
      </c>
      <c r="C171" s="184"/>
      <c r="D171" s="184"/>
      <c r="E171" s="184"/>
      <c r="F171" s="184"/>
      <c r="G171" s="184"/>
      <c r="H171" s="184"/>
      <c r="I171" s="184"/>
      <c r="J171" s="184"/>
      <c r="K171" s="184"/>
      <c r="L171" s="184"/>
      <c r="M171" s="184"/>
      <c r="N171" s="184"/>
      <c r="O171" s="184"/>
      <c r="P171" s="184"/>
      <c r="Q171" s="184"/>
      <c r="R171" s="184"/>
      <c r="S171" s="184"/>
      <c r="T171" s="185"/>
    </row>
    <row r="172" spans="1:20">
      <c r="A172" s="218"/>
      <c r="B172" s="186"/>
      <c r="C172" s="187"/>
      <c r="D172" s="187"/>
      <c r="E172" s="187"/>
      <c r="F172" s="187"/>
      <c r="G172" s="187"/>
      <c r="H172" s="187"/>
      <c r="I172" s="187"/>
      <c r="J172" s="187"/>
      <c r="K172" s="187"/>
      <c r="L172" s="187"/>
      <c r="M172" s="187"/>
      <c r="N172" s="187"/>
      <c r="O172" s="187"/>
      <c r="P172" s="187"/>
      <c r="Q172" s="187"/>
      <c r="R172" s="187"/>
      <c r="S172" s="187"/>
      <c r="T172" s="188"/>
    </row>
    <row r="173" spans="1:20" ht="14.5" thickBot="1">
      <c r="A173" s="195"/>
      <c r="B173" s="189"/>
      <c r="C173" s="190"/>
      <c r="D173" s="190"/>
      <c r="E173" s="190"/>
      <c r="F173" s="190"/>
      <c r="G173" s="190"/>
      <c r="H173" s="190"/>
      <c r="I173" s="190"/>
      <c r="J173" s="190"/>
      <c r="K173" s="190"/>
      <c r="L173" s="190"/>
      <c r="M173" s="190"/>
      <c r="N173" s="190"/>
      <c r="O173" s="190"/>
      <c r="P173" s="190"/>
      <c r="Q173" s="190"/>
      <c r="R173" s="190"/>
      <c r="S173" s="190"/>
      <c r="T173" s="191"/>
    </row>
    <row r="174" spans="1:20">
      <c r="A174" s="194" t="s">
        <v>26</v>
      </c>
      <c r="B174" s="134"/>
      <c r="C174" s="124"/>
      <c r="D174" s="124"/>
      <c r="E174" s="124"/>
      <c r="F174" s="124"/>
      <c r="G174" s="124"/>
      <c r="H174" s="124"/>
      <c r="I174" s="124"/>
      <c r="J174" s="124"/>
      <c r="K174" s="124"/>
      <c r="L174" s="124"/>
      <c r="M174" s="124"/>
      <c r="N174" s="124"/>
      <c r="O174" s="124"/>
      <c r="P174" s="124"/>
      <c r="Q174" s="124"/>
      <c r="R174" s="124"/>
      <c r="S174" s="124"/>
      <c r="T174" s="125"/>
    </row>
    <row r="175" spans="1:20">
      <c r="A175" s="219"/>
      <c r="B175" s="146" t="s">
        <v>27</v>
      </c>
      <c r="C175" s="147"/>
      <c r="D175" s="127"/>
      <c r="E175" s="127"/>
      <c r="F175" s="127"/>
      <c r="G175" s="127"/>
      <c r="H175" s="127"/>
      <c r="I175" s="127"/>
      <c r="J175" s="127"/>
      <c r="K175" s="127"/>
      <c r="L175" s="127"/>
      <c r="M175" s="127"/>
      <c r="N175" s="127"/>
      <c r="O175" s="127"/>
      <c r="P175" s="127"/>
      <c r="Q175" s="127"/>
      <c r="R175" s="127"/>
      <c r="S175" s="127"/>
      <c r="T175" s="128"/>
    </row>
    <row r="176" spans="1:20">
      <c r="A176" s="219"/>
      <c r="B176" s="146"/>
      <c r="C176" s="127"/>
      <c r="D176" s="127"/>
      <c r="E176" s="127"/>
      <c r="F176" s="127"/>
      <c r="G176" s="127"/>
      <c r="H176" s="127"/>
      <c r="I176" s="127"/>
      <c r="J176" s="127"/>
      <c r="K176" s="127"/>
      <c r="L176" s="127"/>
      <c r="M176" s="127"/>
      <c r="N176" s="127"/>
      <c r="O176" s="127"/>
      <c r="P176" s="127"/>
      <c r="Q176" s="127"/>
      <c r="R176" s="127"/>
      <c r="S176" s="127"/>
      <c r="T176" s="128"/>
    </row>
    <row r="177" spans="1:20">
      <c r="A177" s="219"/>
      <c r="B177" s="146"/>
      <c r="C177" s="127"/>
      <c r="D177" s="127"/>
      <c r="E177" s="127"/>
      <c r="F177" s="127"/>
      <c r="G177" s="127"/>
      <c r="H177" s="127"/>
      <c r="I177" s="127"/>
      <c r="J177" s="127"/>
      <c r="K177" s="127"/>
      <c r="L177" s="127"/>
      <c r="M177" s="127"/>
      <c r="N177" s="127"/>
      <c r="O177" s="127"/>
      <c r="P177" s="127"/>
      <c r="Q177" s="127"/>
      <c r="R177" s="127"/>
      <c r="S177" s="127"/>
      <c r="T177" s="128"/>
    </row>
    <row r="178" spans="1:20" ht="14.5" thickBot="1">
      <c r="A178" s="195"/>
      <c r="B178" s="133"/>
      <c r="C178" s="131"/>
      <c r="D178" s="131"/>
      <c r="E178" s="131"/>
      <c r="F178" s="131"/>
      <c r="G178" s="131"/>
      <c r="H178" s="131"/>
      <c r="I178" s="131"/>
      <c r="J178" s="131"/>
      <c r="K178" s="131"/>
      <c r="L178" s="131"/>
      <c r="M178" s="131"/>
      <c r="N178" s="131"/>
      <c r="O178" s="131"/>
      <c r="P178" s="131"/>
      <c r="Q178" s="131"/>
      <c r="R178" s="131"/>
      <c r="S178" s="131"/>
      <c r="T178" s="132"/>
    </row>
    <row r="179" spans="1:20">
      <c r="A179" s="194" t="s">
        <v>14</v>
      </c>
      <c r="B179" s="196" t="s">
        <v>28</v>
      </c>
      <c r="C179" s="184"/>
      <c r="D179" s="184"/>
      <c r="E179" s="184"/>
      <c r="F179" s="184"/>
      <c r="G179" s="184"/>
      <c r="H179" s="184"/>
      <c r="I179" s="184"/>
      <c r="J179" s="184"/>
      <c r="K179" s="184"/>
      <c r="L179" s="184"/>
      <c r="M179" s="184"/>
      <c r="N179" s="184"/>
      <c r="O179" s="184"/>
      <c r="P179" s="184"/>
      <c r="Q179" s="184"/>
      <c r="R179" s="184"/>
      <c r="S179" s="184"/>
      <c r="T179" s="185"/>
    </row>
    <row r="180" spans="1:20" ht="14.5" thickBot="1">
      <c r="A180" s="195"/>
      <c r="B180" s="189"/>
      <c r="C180" s="190"/>
      <c r="D180" s="190"/>
      <c r="E180" s="190"/>
      <c r="F180" s="190"/>
      <c r="G180" s="190"/>
      <c r="H180" s="190"/>
      <c r="I180" s="190"/>
      <c r="J180" s="190"/>
      <c r="K180" s="190"/>
      <c r="L180" s="190"/>
      <c r="M180" s="190"/>
      <c r="N180" s="190"/>
      <c r="O180" s="190"/>
      <c r="P180" s="190"/>
      <c r="Q180" s="190"/>
      <c r="R180" s="190"/>
      <c r="S180" s="190"/>
      <c r="T180" s="191"/>
    </row>
    <row r="181" spans="1:20" ht="18.75" customHeight="1">
      <c r="A181" s="208" t="s">
        <v>16</v>
      </c>
      <c r="B181" s="170" t="s">
        <v>29</v>
      </c>
      <c r="C181" s="203"/>
      <c r="D181" s="203"/>
      <c r="E181" s="203"/>
      <c r="F181" s="203"/>
      <c r="G181" s="203"/>
      <c r="H181" s="203"/>
      <c r="I181" s="203"/>
      <c r="J181" s="203"/>
      <c r="K181" s="203"/>
      <c r="L181" s="203"/>
      <c r="M181" s="203"/>
      <c r="N181" s="203"/>
      <c r="O181" s="203"/>
      <c r="P181" s="203"/>
      <c r="Q181" s="203"/>
      <c r="R181" s="203"/>
      <c r="S181" s="203"/>
      <c r="T181" s="204"/>
    </row>
    <row r="182" spans="1:20" ht="18.75" customHeight="1">
      <c r="A182" s="209"/>
      <c r="B182" s="170"/>
      <c r="C182" s="203"/>
      <c r="D182" s="203"/>
      <c r="E182" s="203"/>
      <c r="F182" s="203"/>
      <c r="G182" s="203"/>
      <c r="H182" s="203"/>
      <c r="I182" s="203"/>
      <c r="J182" s="203"/>
      <c r="K182" s="203"/>
      <c r="L182" s="203"/>
      <c r="M182" s="203"/>
      <c r="N182" s="203"/>
      <c r="O182" s="203"/>
      <c r="P182" s="203"/>
      <c r="Q182" s="203"/>
      <c r="R182" s="203"/>
      <c r="S182" s="203"/>
      <c r="T182" s="204"/>
    </row>
    <row r="183" spans="1:20" ht="18.75" customHeight="1">
      <c r="A183" s="209"/>
      <c r="B183" s="170"/>
      <c r="C183" s="203"/>
      <c r="D183" s="203"/>
      <c r="E183" s="203"/>
      <c r="F183" s="203"/>
      <c r="G183" s="203"/>
      <c r="H183" s="203"/>
      <c r="I183" s="203"/>
      <c r="J183" s="203"/>
      <c r="K183" s="203"/>
      <c r="L183" s="203"/>
      <c r="M183" s="203"/>
      <c r="N183" s="203"/>
      <c r="O183" s="203"/>
      <c r="P183" s="203"/>
      <c r="Q183" s="203"/>
      <c r="R183" s="203"/>
      <c r="S183" s="203"/>
      <c r="T183" s="204"/>
    </row>
    <row r="184" spans="1:20" ht="18.75" customHeight="1">
      <c r="A184" s="209"/>
      <c r="B184" s="170"/>
      <c r="C184" s="203"/>
      <c r="D184" s="203"/>
      <c r="E184" s="203"/>
      <c r="F184" s="203"/>
      <c r="G184" s="203"/>
      <c r="H184" s="203"/>
      <c r="I184" s="203"/>
      <c r="J184" s="203"/>
      <c r="K184" s="203"/>
      <c r="L184" s="203"/>
      <c r="M184" s="203"/>
      <c r="N184" s="203"/>
      <c r="O184" s="203"/>
      <c r="P184" s="203"/>
      <c r="Q184" s="203"/>
      <c r="R184" s="203"/>
      <c r="S184" s="203"/>
      <c r="T184" s="204"/>
    </row>
    <row r="185" spans="1:20" ht="18.75" customHeight="1">
      <c r="A185" s="209"/>
      <c r="B185" s="170"/>
      <c r="C185" s="203"/>
      <c r="D185" s="203"/>
      <c r="E185" s="203"/>
      <c r="F185" s="203"/>
      <c r="G185" s="203"/>
      <c r="H185" s="203"/>
      <c r="I185" s="203"/>
      <c r="J185" s="203"/>
      <c r="K185" s="203"/>
      <c r="L185" s="203"/>
      <c r="M185" s="203"/>
      <c r="N185" s="203"/>
      <c r="O185" s="203"/>
      <c r="P185" s="203"/>
      <c r="Q185" s="203"/>
      <c r="R185" s="203"/>
      <c r="S185" s="203"/>
      <c r="T185" s="204"/>
    </row>
    <row r="186" spans="1:20" ht="18.75" customHeight="1">
      <c r="A186" s="210"/>
      <c r="B186" s="205"/>
      <c r="C186" s="206"/>
      <c r="D186" s="206"/>
      <c r="E186" s="206"/>
      <c r="F186" s="206"/>
      <c r="G186" s="206"/>
      <c r="H186" s="206"/>
      <c r="I186" s="206"/>
      <c r="J186" s="206"/>
      <c r="K186" s="206"/>
      <c r="L186" s="206"/>
      <c r="M186" s="206"/>
      <c r="N186" s="206"/>
      <c r="O186" s="206"/>
      <c r="P186" s="206"/>
      <c r="Q186" s="206"/>
      <c r="R186" s="206"/>
      <c r="S186" s="206"/>
      <c r="T186" s="207"/>
    </row>
    <row r="187" spans="1:20">
      <c r="A187" s="210"/>
      <c r="B187" s="197" t="s">
        <v>30</v>
      </c>
      <c r="C187" s="198"/>
      <c r="D187" s="198"/>
      <c r="E187" s="198"/>
      <c r="F187" s="198"/>
      <c r="G187" s="198"/>
      <c r="H187" s="198"/>
      <c r="I187" s="198"/>
      <c r="J187" s="198"/>
      <c r="K187" s="198"/>
      <c r="L187" s="198"/>
      <c r="M187" s="198"/>
      <c r="N187" s="198"/>
      <c r="O187" s="198"/>
      <c r="P187" s="198"/>
      <c r="Q187" s="198"/>
      <c r="R187" s="198"/>
      <c r="S187" s="198"/>
      <c r="T187" s="199"/>
    </row>
    <row r="188" spans="1:20">
      <c r="A188" s="210"/>
      <c r="B188" s="200"/>
      <c r="C188" s="201"/>
      <c r="D188" s="201"/>
      <c r="E188" s="201"/>
      <c r="F188" s="201"/>
      <c r="G188" s="201"/>
      <c r="H188" s="201"/>
      <c r="I188" s="201"/>
      <c r="J188" s="201"/>
      <c r="K188" s="201"/>
      <c r="L188" s="201"/>
      <c r="M188" s="201"/>
      <c r="N188" s="201"/>
      <c r="O188" s="201"/>
      <c r="P188" s="201"/>
      <c r="Q188" s="201"/>
      <c r="R188" s="201"/>
      <c r="S188" s="201"/>
      <c r="T188" s="202"/>
    </row>
    <row r="189" spans="1:20">
      <c r="A189" s="210"/>
      <c r="B189" s="197" t="s">
        <v>1128</v>
      </c>
      <c r="C189" s="198"/>
      <c r="D189" s="198"/>
      <c r="E189" s="198"/>
      <c r="F189" s="198"/>
      <c r="G189" s="198"/>
      <c r="H189" s="198"/>
      <c r="I189" s="198"/>
      <c r="J189" s="198"/>
      <c r="K189" s="198"/>
      <c r="L189" s="198"/>
      <c r="M189" s="198"/>
      <c r="N189" s="198"/>
      <c r="O189" s="198"/>
      <c r="P189" s="198"/>
      <c r="Q189" s="198"/>
      <c r="R189" s="198"/>
      <c r="S189" s="198"/>
      <c r="T189" s="199"/>
    </row>
    <row r="190" spans="1:20" ht="14.5" thickBot="1">
      <c r="A190" s="211"/>
      <c r="B190" s="189"/>
      <c r="C190" s="190"/>
      <c r="D190" s="190"/>
      <c r="E190" s="190"/>
      <c r="F190" s="190"/>
      <c r="G190" s="190"/>
      <c r="H190" s="190"/>
      <c r="I190" s="190"/>
      <c r="J190" s="190"/>
      <c r="K190" s="190"/>
      <c r="L190" s="190"/>
      <c r="M190" s="190"/>
      <c r="N190" s="190"/>
      <c r="O190" s="190"/>
      <c r="P190" s="190"/>
      <c r="Q190" s="190"/>
      <c r="R190" s="190"/>
      <c r="S190" s="190"/>
      <c r="T190" s="191"/>
    </row>
  </sheetData>
  <mergeCells count="26">
    <mergeCell ref="A1:T2"/>
    <mergeCell ref="A179:A180"/>
    <mergeCell ref="B179:T180"/>
    <mergeCell ref="B187:T188"/>
    <mergeCell ref="B189:T190"/>
    <mergeCell ref="B181:T186"/>
    <mergeCell ref="A181:A190"/>
    <mergeCell ref="B101:T101"/>
    <mergeCell ref="A102:A170"/>
    <mergeCell ref="A171:A173"/>
    <mergeCell ref="B171:T173"/>
    <mergeCell ref="A174:A178"/>
    <mergeCell ref="B95:T96"/>
    <mergeCell ref="B97:T98"/>
    <mergeCell ref="B65:T66"/>
    <mergeCell ref="B68:T68"/>
    <mergeCell ref="R3:T3"/>
    <mergeCell ref="B143:T143"/>
    <mergeCell ref="A65:A66"/>
    <mergeCell ref="A67:A98"/>
    <mergeCell ref="B5:T5"/>
    <mergeCell ref="A30:A56"/>
    <mergeCell ref="A57:A59"/>
    <mergeCell ref="B57:T59"/>
    <mergeCell ref="A60:A64"/>
    <mergeCell ref="A6:A29"/>
  </mergeCells>
  <phoneticPr fontId="5"/>
  <pageMargins left="0.7" right="0.7" top="0.75" bottom="0.75" header="0.3" footer="0.3"/>
  <pageSetup paperSize="8" scale="74" fitToHeight="0" orientation="portrait" r:id="rId1"/>
  <rowBreaks count="1" manualBreakCount="1">
    <brk id="99"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8"/>
  <sheetViews>
    <sheetView tabSelected="1" topLeftCell="A8" zoomScale="62" zoomScaleNormal="62" workbookViewId="0">
      <selection activeCell="C26" sqref="C26:G26"/>
    </sheetView>
  </sheetViews>
  <sheetFormatPr defaultColWidth="25.6328125" defaultRowHeight="18" customHeight="1"/>
  <cols>
    <col min="1" max="1" width="3.6328125" style="2" customWidth="1"/>
    <col min="2" max="2" width="22" style="2" customWidth="1"/>
    <col min="3" max="7" width="17.6328125" style="2" customWidth="1"/>
    <col min="8" max="9" width="18" style="2" customWidth="1"/>
    <col min="10" max="13" width="15.6328125" style="2" customWidth="1"/>
    <col min="14" max="16384" width="25.6328125" style="2"/>
  </cols>
  <sheetData>
    <row r="1" spans="1:10" ht="39" customHeight="1" thickBot="1">
      <c r="A1" s="236" t="s">
        <v>31</v>
      </c>
      <c r="B1" s="237"/>
      <c r="C1" s="237"/>
      <c r="D1" s="237"/>
      <c r="E1" s="237"/>
      <c r="F1" s="237"/>
      <c r="G1" s="237"/>
    </row>
    <row r="2" spans="1:10" ht="14" thickTop="1">
      <c r="H2" s="23" t="s">
        <v>32</v>
      </c>
      <c r="I2" s="24"/>
      <c r="J2"/>
    </row>
    <row r="3" spans="1:10" ht="41" thickBot="1">
      <c r="B3" s="5" t="s">
        <v>33</v>
      </c>
      <c r="C3" s="109"/>
      <c r="D3" s="248" t="s">
        <v>34</v>
      </c>
      <c r="E3" s="249"/>
      <c r="F3" s="249"/>
      <c r="G3" s="249"/>
      <c r="H3" s="25" t="s">
        <v>35</v>
      </c>
      <c r="I3" s="26" t="s">
        <v>36</v>
      </c>
    </row>
    <row r="4" spans="1:10" ht="14" thickTop="1"/>
    <row r="5" spans="1:10" ht="17.5">
      <c r="A5" s="22" t="s">
        <v>37</v>
      </c>
      <c r="B5" s="30" t="s" ph="1">
        <v>38</v>
      </c>
      <c r="C5" s="232" t="s">
        <v>39</v>
      </c>
      <c r="D5" s="233"/>
      <c r="E5" s="232" t="s">
        <v>40</v>
      </c>
      <c r="F5" s="233"/>
    </row>
    <row r="6" spans="1:10" ht="13.5">
      <c r="B6" s="32" t="s">
        <v>41</v>
      </c>
      <c r="C6" s="234"/>
      <c r="D6" s="235"/>
      <c r="E6" s="234"/>
      <c r="F6" s="235"/>
      <c r="G6" s="22" t="s">
        <v>42</v>
      </c>
    </row>
    <row r="7" spans="1:10" ht="13.5">
      <c r="B7" s="3" t="s">
        <v>43</v>
      </c>
      <c r="C7" s="234"/>
      <c r="D7" s="235"/>
      <c r="E7" s="234"/>
      <c r="F7" s="235"/>
    </row>
    <row r="8" spans="1:10" ht="13.5">
      <c r="B8" s="4" t="s">
        <v>44</v>
      </c>
      <c r="C8" s="234"/>
      <c r="D8" s="235"/>
      <c r="E8" s="234"/>
      <c r="F8" s="235"/>
    </row>
    <row r="9" spans="1:10" ht="12" customHeight="1">
      <c r="B9" s="222" t="s">
        <v>45</v>
      </c>
      <c r="C9" s="222"/>
      <c r="D9" s="110"/>
      <c r="E9" s="27" t="s">
        <v>46</v>
      </c>
      <c r="F9" s="111" t="s">
        <v>68</v>
      </c>
      <c r="G9" s="2" t="s">
        <v>47</v>
      </c>
    </row>
    <row r="10" spans="1:10" ht="24" customHeight="1">
      <c r="B10" s="18" t="s">
        <v>48</v>
      </c>
      <c r="C10" s="111" t="s">
        <v>68</v>
      </c>
      <c r="D10" s="31" t="s">
        <v>49</v>
      </c>
      <c r="E10" s="246"/>
      <c r="F10" s="247"/>
    </row>
    <row r="11" spans="1:10" ht="13.5">
      <c r="B11" s="224" t="s">
        <v>50</v>
      </c>
      <c r="C11" s="224"/>
      <c r="D11" s="230"/>
      <c r="E11" s="231"/>
      <c r="F11" s="231"/>
      <c r="G11" s="22" t="s">
        <v>42</v>
      </c>
    </row>
    <row r="12" spans="1:10" ht="13.5">
      <c r="B12" s="224" t="s">
        <v>51</v>
      </c>
      <c r="C12" s="224"/>
      <c r="D12" s="230"/>
      <c r="E12" s="231"/>
      <c r="F12" s="231"/>
      <c r="G12" s="22" t="s">
        <v>42</v>
      </c>
    </row>
    <row r="13" spans="1:10" ht="13.5"/>
    <row r="14" spans="1:10" ht="13.5">
      <c r="A14" s="2" t="s">
        <v>52</v>
      </c>
      <c r="B14" s="2" t="s">
        <v>53</v>
      </c>
    </row>
    <row r="15" spans="1:10" ht="31.5" customHeight="1">
      <c r="B15" s="229" t="s">
        <v>54</v>
      </c>
      <c r="C15" s="229"/>
      <c r="D15" s="229"/>
      <c r="E15" s="229"/>
      <c r="F15" s="229"/>
      <c r="G15" s="229"/>
    </row>
    <row r="16" spans="1:10" ht="89" customHeight="1">
      <c r="B16" s="7" t="s">
        <v>55</v>
      </c>
      <c r="C16" s="112"/>
      <c r="D16" s="33" t="s">
        <v>1720</v>
      </c>
      <c r="E16" s="112"/>
      <c r="F16" s="7" t="s">
        <v>56</v>
      </c>
      <c r="G16" s="113"/>
    </row>
    <row r="17" spans="1:9" ht="39" customHeight="1">
      <c r="B17" s="8" t="s">
        <v>57</v>
      </c>
      <c r="C17" s="225"/>
      <c r="D17" s="226"/>
      <c r="E17" s="35" t="s">
        <v>58</v>
      </c>
      <c r="F17" s="227"/>
      <c r="G17" s="228"/>
    </row>
    <row r="18" spans="1:9" ht="39" customHeight="1">
      <c r="B18" s="9" t="s">
        <v>59</v>
      </c>
      <c r="C18" s="225"/>
      <c r="D18" s="226"/>
      <c r="E18" s="35" t="s">
        <v>60</v>
      </c>
      <c r="F18" s="227"/>
      <c r="G18" s="228"/>
    </row>
    <row r="19" spans="1:9" ht="13.5">
      <c r="B19" s="9" t="s">
        <v>61</v>
      </c>
      <c r="C19" s="114"/>
      <c r="D19" s="10"/>
      <c r="E19" s="10"/>
      <c r="F19" s="10"/>
      <c r="G19" s="10"/>
    </row>
    <row r="20" spans="1:9" ht="13.5">
      <c r="B20" s="4" t="s">
        <v>62</v>
      </c>
      <c r="C20" s="223"/>
      <c r="D20" s="223"/>
      <c r="E20" s="223"/>
      <c r="F20" s="223"/>
      <c r="G20" s="223"/>
      <c r="H20" s="22" t="s">
        <v>42</v>
      </c>
    </row>
    <row r="21" spans="1:9" ht="13.5"/>
    <row r="22" spans="1:9" ht="13.5">
      <c r="A22" s="2" t="s">
        <v>63</v>
      </c>
      <c r="B22" s="2" t="s">
        <v>64</v>
      </c>
    </row>
    <row r="23" spans="1:9" ht="31.5" customHeight="1">
      <c r="B23" s="256" t="s">
        <v>65</v>
      </c>
      <c r="C23" s="256"/>
      <c r="D23" s="256"/>
      <c r="E23" s="256"/>
      <c r="F23" s="256"/>
      <c r="G23" s="256"/>
      <c r="I23" s="2" t="s">
        <v>66</v>
      </c>
    </row>
    <row r="24" spans="1:9" ht="27">
      <c r="B24" s="5" t="s">
        <v>67</v>
      </c>
      <c r="C24" s="268"/>
      <c r="D24" s="268"/>
      <c r="E24" s="268"/>
      <c r="F24" s="268"/>
      <c r="G24" s="268"/>
    </row>
    <row r="25" spans="1:9" ht="27">
      <c r="B25" s="5" t="s">
        <v>69</v>
      </c>
      <c r="C25" s="268"/>
      <c r="D25" s="268"/>
      <c r="E25" s="268"/>
      <c r="F25" s="268"/>
      <c r="G25" s="268"/>
    </row>
    <row r="26" spans="1:9" ht="13.5">
      <c r="B26" s="6" t="s">
        <v>70</v>
      </c>
      <c r="C26" s="266"/>
      <c r="D26" s="266"/>
      <c r="E26" s="266"/>
      <c r="F26" s="266"/>
      <c r="G26" s="266"/>
      <c r="H26" s="2" t="s">
        <v>71</v>
      </c>
    </row>
    <row r="27" spans="1:9" ht="18" customHeight="1">
      <c r="B27" s="28" t="s">
        <v>72</v>
      </c>
      <c r="C27" s="268"/>
      <c r="D27" s="268"/>
      <c r="E27" s="268"/>
      <c r="F27" s="268"/>
      <c r="G27" s="268"/>
    </row>
    <row r="28" spans="1:9" ht="18" customHeight="1">
      <c r="B28" s="5" t="s">
        <v>73</v>
      </c>
      <c r="C28" s="269"/>
      <c r="D28" s="269"/>
      <c r="E28" s="269"/>
      <c r="F28" s="269"/>
      <c r="G28" s="269"/>
    </row>
    <row r="29" spans="1:9" ht="42.4" customHeight="1">
      <c r="B29" s="5" t="s">
        <v>74</v>
      </c>
      <c r="C29" s="252"/>
      <c r="D29" s="252"/>
      <c r="E29" s="252"/>
      <c r="F29" s="252"/>
      <c r="G29" s="252"/>
    </row>
    <row r="30" spans="1:9" ht="42.4" customHeight="1">
      <c r="B30" s="5" t="s">
        <v>75</v>
      </c>
      <c r="C30" s="252"/>
      <c r="D30" s="252"/>
      <c r="E30" s="252"/>
      <c r="F30" s="252"/>
      <c r="G30" s="252"/>
    </row>
    <row r="31" spans="1:9" ht="42.4" customHeight="1">
      <c r="B31" s="5" t="s">
        <v>76</v>
      </c>
      <c r="C31" s="253"/>
      <c r="D31" s="253"/>
      <c r="E31" s="253"/>
      <c r="F31" s="253"/>
      <c r="G31" s="253"/>
      <c r="H31" s="22" t="s">
        <v>42</v>
      </c>
    </row>
    <row r="32" spans="1:9" ht="42.4" customHeight="1">
      <c r="B32" s="5" t="s">
        <v>77</v>
      </c>
      <c r="C32" s="253"/>
      <c r="D32" s="253"/>
      <c r="E32" s="253"/>
      <c r="F32" s="253"/>
      <c r="G32" s="253"/>
      <c r="H32" s="22" t="s">
        <v>42</v>
      </c>
    </row>
    <row r="33" spans="1:7" ht="153.75" customHeight="1">
      <c r="B33" s="29" t="s">
        <v>78</v>
      </c>
      <c r="C33" s="254"/>
      <c r="D33" s="254"/>
      <c r="E33" s="254"/>
      <c r="F33" s="254"/>
      <c r="G33" s="254"/>
    </row>
    <row r="34" spans="1:7" ht="18" customHeight="1">
      <c r="B34" s="255" t="s">
        <v>79</v>
      </c>
      <c r="C34" s="265" t="s">
        <v>68</v>
      </c>
      <c r="D34" s="265"/>
      <c r="E34" s="265"/>
      <c r="F34" s="265"/>
      <c r="G34" s="265"/>
    </row>
    <row r="35" spans="1:7" ht="36.75" customHeight="1">
      <c r="B35" s="255"/>
      <c r="C35" s="36" t="s">
        <v>58</v>
      </c>
      <c r="D35" s="264"/>
      <c r="E35" s="264"/>
      <c r="F35" s="264"/>
      <c r="G35" s="264"/>
    </row>
    <row r="37" spans="1:7" ht="13.5">
      <c r="A37" s="2" t="s">
        <v>80</v>
      </c>
    </row>
    <row r="38" spans="1:7" ht="27">
      <c r="B38" s="152" t="s">
        <v>81</v>
      </c>
      <c r="C38" s="112"/>
    </row>
    <row r="39" spans="1:7" ht="50">
      <c r="B39" s="153" t="s">
        <v>82</v>
      </c>
      <c r="C39" s="110"/>
    </row>
    <row r="40" spans="1:7" ht="13.5">
      <c r="B40" s="238" t="s">
        <v>83</v>
      </c>
      <c r="C40" s="250" t="s">
        <v>84</v>
      </c>
      <c r="D40" s="251"/>
      <c r="E40" s="240" t="s">
        <v>85</v>
      </c>
      <c r="F40" s="241"/>
      <c r="G40" s="242"/>
    </row>
    <row r="41" spans="1:7" ht="13.5">
      <c r="B41" s="239"/>
      <c r="C41" s="80" t="s">
        <v>39</v>
      </c>
      <c r="D41" s="80" t="s">
        <v>40</v>
      </c>
      <c r="E41" s="243"/>
      <c r="F41" s="244"/>
      <c r="G41" s="245"/>
    </row>
    <row r="42" spans="1:7" ht="13.5">
      <c r="B42" s="21" t="s">
        <v>86</v>
      </c>
      <c r="C42" s="115"/>
      <c r="D42" s="115"/>
      <c r="E42" s="267"/>
      <c r="F42" s="267"/>
      <c r="G42" s="267"/>
    </row>
    <row r="43" spans="1:7" ht="13.5">
      <c r="B43" s="20" t="s">
        <v>87</v>
      </c>
      <c r="C43" s="116"/>
      <c r="D43" s="116"/>
      <c r="E43" s="260"/>
      <c r="F43" s="260"/>
      <c r="G43" s="260"/>
    </row>
    <row r="44" spans="1:7" ht="13.5">
      <c r="B44" s="20" t="s">
        <v>88</v>
      </c>
      <c r="C44" s="116"/>
      <c r="D44" s="116"/>
      <c r="E44" s="260"/>
      <c r="F44" s="260"/>
      <c r="G44" s="260"/>
    </row>
    <row r="45" spans="1:7" ht="13.5">
      <c r="B45" s="20" t="s">
        <v>89</v>
      </c>
      <c r="C45" s="117"/>
      <c r="D45" s="117"/>
      <c r="E45" s="261"/>
      <c r="F45" s="262"/>
      <c r="G45" s="263"/>
    </row>
    <row r="46" spans="1:7" ht="13.5">
      <c r="B46" s="20" t="s">
        <v>90</v>
      </c>
      <c r="C46" s="117"/>
      <c r="D46" s="117"/>
      <c r="E46" s="261"/>
      <c r="F46" s="262"/>
      <c r="G46" s="263"/>
    </row>
    <row r="47" spans="1:7" ht="13.5">
      <c r="B47" s="20" t="s">
        <v>91</v>
      </c>
      <c r="C47" s="117"/>
      <c r="D47" s="117"/>
      <c r="E47" s="261"/>
      <c r="F47" s="262"/>
      <c r="G47" s="263"/>
    </row>
    <row r="48" spans="1:7" ht="13.5">
      <c r="B48" s="19" t="s">
        <v>92</v>
      </c>
      <c r="C48" s="118"/>
      <c r="D48" s="118"/>
      <c r="E48" s="257"/>
      <c r="F48" s="258"/>
      <c r="G48" s="259"/>
    </row>
  </sheetData>
  <sheetProtection formatColumns="0" formatRows="0"/>
  <mergeCells count="46">
    <mergeCell ref="D35:G35"/>
    <mergeCell ref="C34:G34"/>
    <mergeCell ref="C26:G26"/>
    <mergeCell ref="E42:G42"/>
    <mergeCell ref="C24:G24"/>
    <mergeCell ref="C25:G25"/>
    <mergeCell ref="C27:G27"/>
    <mergeCell ref="C28:G28"/>
    <mergeCell ref="E48:G48"/>
    <mergeCell ref="E44:G44"/>
    <mergeCell ref="E45:G45"/>
    <mergeCell ref="E46:G46"/>
    <mergeCell ref="E43:G43"/>
    <mergeCell ref="E47:G47"/>
    <mergeCell ref="A1:G1"/>
    <mergeCell ref="B40:B41"/>
    <mergeCell ref="E40:G41"/>
    <mergeCell ref="E10:F10"/>
    <mergeCell ref="D3:G3"/>
    <mergeCell ref="C40:D40"/>
    <mergeCell ref="C29:G29"/>
    <mergeCell ref="C30:G30"/>
    <mergeCell ref="C18:D18"/>
    <mergeCell ref="F18:G18"/>
    <mergeCell ref="C31:G31"/>
    <mergeCell ref="C32:G32"/>
    <mergeCell ref="C33:G33"/>
    <mergeCell ref="B34:B35"/>
    <mergeCell ref="B23:G23"/>
    <mergeCell ref="D12:F12"/>
    <mergeCell ref="C5:D5"/>
    <mergeCell ref="E5:F5"/>
    <mergeCell ref="C6:D6"/>
    <mergeCell ref="C7:D7"/>
    <mergeCell ref="C8:D8"/>
    <mergeCell ref="E6:F6"/>
    <mergeCell ref="E7:F7"/>
    <mergeCell ref="E8:F8"/>
    <mergeCell ref="B9:C9"/>
    <mergeCell ref="C20:G20"/>
    <mergeCell ref="B12:C12"/>
    <mergeCell ref="B11:C11"/>
    <mergeCell ref="C17:D17"/>
    <mergeCell ref="F17:G17"/>
    <mergeCell ref="B15:G15"/>
    <mergeCell ref="D11:F11"/>
  </mergeCells>
  <phoneticPr fontId="5"/>
  <conditionalFormatting sqref="C6:F8 D9 C16 E16 C38:C39 C42:G44">
    <cfRule type="containsBlanks" dxfId="44" priority="3">
      <formula>LEN(TRIM(C6))=0</formula>
    </cfRule>
  </conditionalFormatting>
  <conditionalFormatting sqref="C29:G30">
    <cfRule type="containsBlanks" dxfId="42" priority="1">
      <formula>LEN(TRIM(C29))=0</formula>
    </cfRule>
  </conditionalFormatting>
  <conditionalFormatting sqref="D11:F11">
    <cfRule type="expression" dxfId="40" priority="5">
      <formula>AND(ISBLANK(D11),ISBLANK(D12))</formula>
    </cfRule>
  </conditionalFormatting>
  <conditionalFormatting sqref="D12:F12">
    <cfRule type="expression" dxfId="39" priority="4">
      <formula>AND(ISBLANK(D11),ISBLANK(D12))</formula>
    </cfRule>
  </conditionalFormatting>
  <conditionalFormatting sqref="F9 C10 G16 C17:D18 C19 C24:C25 C26:G26 C27:C28 C33:G34">
    <cfRule type="containsBlanks" dxfId="36" priority="2">
      <formula>LEN(TRIM(C9))=0</formula>
    </cfRule>
  </conditionalFormatting>
  <dataValidations count="3">
    <dataValidation type="date" allowBlank="1" showInputMessage="1" showErrorMessage="1" sqref="E16 D9 C16" xr:uid="{00000000-0002-0000-0100-000000000000}">
      <formula1>1</formula1>
      <formula2>47848</formula2>
    </dataValidation>
    <dataValidation type="list" allowBlank="1" showInputMessage="1" showErrorMessage="1" sqref="C19" xr:uid="{00000000-0002-0000-0100-000001000000}">
      <formula1>"Doctoral Program"</formula1>
    </dataValidation>
    <dataValidation type="date" allowBlank="1" showInputMessage="1" showErrorMessage="1" sqref="C38:C39" xr:uid="{00000000-0002-0000-0100-000002000000}">
      <formula1>43831</formula1>
      <formula2>47848</formula2>
    </dataValidation>
  </dataValidations>
  <pageMargins left="0.7" right="0.7" top="0.75" bottom="0.75" header="0.3" footer="0.3"/>
  <pageSetup paperSize="9" scale="63"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0" id="{E2C88E03-DDB1-427E-A134-32D2FE3DF99F}">
            <xm:f>VLOOKUP(C10,入力タブ!AN:AO,2,FALSE)=-1</xm:f>
            <x14:dxf>
              <fill>
                <patternFill>
                  <bgColor rgb="FFFFFF00"/>
                </patternFill>
              </fill>
            </x14:dxf>
          </x14:cfRule>
          <xm:sqref>C10</xm:sqref>
        </x14:conditionalFormatting>
        <x14:conditionalFormatting xmlns:xm="http://schemas.microsoft.com/office/excel/2006/main">
          <x14:cfRule type="expression" priority="17" id="{06499DAB-680D-43B1-AA7E-1C7DA25BBF72}">
            <xm:f>VLOOKUP(C27,入力タブ!E:F,2,FALSE)=-1</xm:f>
            <x14:dxf>
              <fill>
                <patternFill>
                  <bgColor rgb="FFFFFF00"/>
                </patternFill>
              </fill>
            </x14:dxf>
          </x14:cfRule>
          <xm:sqref>C27</xm:sqref>
        </x14:conditionalFormatting>
        <x14:conditionalFormatting xmlns:xm="http://schemas.microsoft.com/office/excel/2006/main">
          <x14:cfRule type="expression" priority="16" id="{6BBB3519-0442-4F14-8972-3A6A6D44F56F}">
            <xm:f>VLOOKUP(C28,入力タブ!I:J,2,FALSE)=-1</xm:f>
            <x14:dxf>
              <fill>
                <patternFill>
                  <bgColor rgb="FFFFFF00"/>
                </patternFill>
              </fill>
            </x14:dxf>
          </x14:cfRule>
          <xm:sqref>C28</xm:sqref>
        </x14:conditionalFormatting>
        <x14:conditionalFormatting xmlns:xm="http://schemas.microsoft.com/office/excel/2006/main">
          <x14:cfRule type="expression" priority="24" id="{97DB3007-94FA-489E-8DF0-33824FF0D842}">
            <xm:f>VLOOKUP(C17,入力タブ!A:B,2,FALSE)=-1</xm:f>
            <x14:dxf>
              <fill>
                <patternFill>
                  <bgColor rgb="FFFFFF00"/>
                </patternFill>
              </fill>
            </x14:dxf>
          </x14:cfRule>
          <xm:sqref>C17:D17 C24</xm:sqref>
        </x14:conditionalFormatting>
        <x14:conditionalFormatting xmlns:xm="http://schemas.microsoft.com/office/excel/2006/main">
          <x14:cfRule type="expression" priority="23" id="{52820964-840B-4607-B998-0C345369EBCE}">
            <xm:f>VLOOKUP(C18,入力タブ!Q:R,2,FALSE)=-1</xm:f>
            <x14:dxf>
              <fill>
                <patternFill>
                  <bgColor rgb="FFFFFF00"/>
                </patternFill>
              </fill>
            </x14:dxf>
          </x14:cfRule>
          <xm:sqref>C18:D18 C25</xm:sqref>
        </x14:conditionalFormatting>
        <x14:conditionalFormatting xmlns:xm="http://schemas.microsoft.com/office/excel/2006/main">
          <x14:cfRule type="expression" priority="152" id="{C0BD138C-9A6D-46E2-9B72-7FCAC4A22C7D}">
            <xm:f>COUNTIF('Research guidance list'!$A$3:$A$516,$C26)&gt;0</xm:f>
            <x14:dxf>
              <fill>
                <patternFill>
                  <bgColor theme="9" tint="0.79998168889431442"/>
                </patternFill>
              </fill>
            </x14:dxf>
          </x14:cfRule>
          <xm:sqref>C26:G26</xm:sqref>
        </x14:conditionalFormatting>
        <x14:conditionalFormatting xmlns:xm="http://schemas.microsoft.com/office/excel/2006/main">
          <x14:cfRule type="expression" priority="15" id="{A1CDD1F1-A05E-40BD-8962-EB1334D02E0E}">
            <xm:f>VLOOKUP(C34,入力タブ!M:N,2,FALSE)=-1</xm:f>
            <x14:dxf>
              <fill>
                <patternFill>
                  <bgColor rgb="FFFFFF00"/>
                </patternFill>
              </fill>
            </x14:dxf>
          </x14:cfRule>
          <xm:sqref>C34:G34</xm:sqref>
        </x14:conditionalFormatting>
        <x14:conditionalFormatting xmlns:xm="http://schemas.microsoft.com/office/excel/2006/main">
          <x14:cfRule type="expression" priority="14" id="{124F7177-C5BD-4F4D-A88E-9DB087B23A75}">
            <xm:f>IF(VLOOKUP(C34,入力タブ!M:N,2,FALSE)=99,ISBLANK(D35),FALSE)</xm:f>
            <x14:dxf>
              <fill>
                <patternFill>
                  <bgColor rgb="FFFFFF00"/>
                </patternFill>
              </fill>
            </x14:dxf>
          </x14:cfRule>
          <xm:sqref>D35:G35</xm:sqref>
        </x14:conditionalFormatting>
        <x14:conditionalFormatting xmlns:xm="http://schemas.microsoft.com/office/excel/2006/main">
          <x14:cfRule type="expression" priority="6" id="{C9CB6F5E-6A3D-4604-A11A-71DE8A88F981}">
            <xm:f>IF(VLOOKUP(C10,入力タブ!AN:AO,2,FALSE)=99,ISBLANK(E10),FALSE)</xm:f>
            <x14:dxf>
              <fill>
                <patternFill>
                  <bgColor rgb="FFFFFF00"/>
                </patternFill>
              </fill>
            </x14:dxf>
          </x14:cfRule>
          <xm:sqref>E10:F10</xm:sqref>
        </x14:conditionalFormatting>
        <x14:conditionalFormatting xmlns:xm="http://schemas.microsoft.com/office/excel/2006/main">
          <x14:cfRule type="expression" priority="26" id="{84FD9A6A-DEC6-44C2-9023-7D730447EAA8}">
            <xm:f>VLOOKUP(F9,入力タブ!AF:AG,2,FALSE)=-1</xm:f>
            <x14:dxf>
              <fill>
                <patternFill>
                  <bgColor rgb="FFFFFF00"/>
                </patternFill>
              </fill>
            </x14:dxf>
          </x14:cfRule>
          <xm:sqref>F9</xm:sqref>
        </x14:conditionalFormatting>
        <x14:conditionalFormatting xmlns:xm="http://schemas.microsoft.com/office/excel/2006/main">
          <x14:cfRule type="expression" priority="99" id="{6182A719-E9F8-461F-A03A-BB0F7A86CD1E}">
            <xm:f>IF(VLOOKUP(C17,入力タブ!A:B,2,FALSE)=99,ISBLANK(F17),FALSE)</xm:f>
            <x14:dxf>
              <fill>
                <patternFill>
                  <bgColor rgb="FFFFFF00"/>
                </patternFill>
              </fill>
            </x14:dxf>
          </x14:cfRule>
          <xm:sqref>F17:G17</xm:sqref>
        </x14:conditionalFormatting>
        <x14:conditionalFormatting xmlns:xm="http://schemas.microsoft.com/office/excel/2006/main">
          <x14:cfRule type="expression" priority="21" id="{AF0A251C-7374-46E4-B785-34853ED6FFAE}">
            <xm:f>IF(VLOOKUP(C18,入力タブ!Q:R,2,FALSE)=99,ISBLANK(F18),FALSE)</xm:f>
            <x14:dxf>
              <fill>
                <patternFill>
                  <bgColor rgb="FFFFFF00"/>
                </patternFill>
              </fill>
            </x14:dxf>
          </x14:cfRule>
          <xm:sqref>F18:G18</xm:sqref>
        </x14:conditionalFormatting>
        <x14:conditionalFormatting xmlns:xm="http://schemas.microsoft.com/office/excel/2006/main">
          <x14:cfRule type="expression" priority="25" id="{712B75FC-A1CD-43E8-AF7B-0010332CDE00}">
            <xm:f>VLOOKUP(G16,入力タブ!AJ:AK,2,FALSE)=-1</xm:f>
            <x14:dxf>
              <fill>
                <patternFill>
                  <bgColor rgb="FFFFFF00"/>
                </patternFill>
              </fill>
            </x14:dxf>
          </x14:cfRule>
          <xm:sqref>G16</xm:sqref>
        </x14:conditionalFormatting>
      </x14:conditionalFormattings>
    </ext>
    <ext xmlns:x14="http://schemas.microsoft.com/office/spreadsheetml/2009/9/main" uri="{CCE6A557-97BC-4b89-ADB6-D9C93CAAB3DF}">
      <x14:dataValidations xmlns:xm="http://schemas.microsoft.com/office/excel/2006/main" count="11">
        <x14:dataValidation type="list" allowBlank="1" showInputMessage="1" showErrorMessage="1" xr:uid="{00000000-0002-0000-0100-000003000000}">
          <x14:formula1>
            <xm:f>入力タブ!$AJ$1:$AJ$4</xm:f>
          </x14:formula1>
          <xm:sqref>G16</xm:sqref>
        </x14:dataValidation>
        <x14:dataValidation type="list" allowBlank="1" showInputMessage="1" showErrorMessage="1" xr:uid="{00000000-0002-0000-0100-000004000000}">
          <x14:formula1>
            <xm:f>入力タブ!$AF$1:$AF$49</xm:f>
          </x14:formula1>
          <xm:sqref>F9</xm:sqref>
        </x14:dataValidation>
        <x14:dataValidation type="list" allowBlank="1" showInputMessage="1" showErrorMessage="1" xr:uid="{00000000-0002-0000-0100-000005000000}">
          <x14:formula1>
            <xm:f>入力タブ!$A$1:$A$5</xm:f>
          </x14:formula1>
          <xm:sqref>C17:D17</xm:sqref>
        </x14:dataValidation>
        <x14:dataValidation type="list" allowBlank="1" showInputMessage="1" showErrorMessage="1" xr:uid="{00000000-0002-0000-0100-000007000000}">
          <x14:formula1>
            <xm:f>入力タブ!$A$1:$A$6</xm:f>
          </x14:formula1>
          <xm:sqref>C24:G24</xm:sqref>
        </x14:dataValidation>
        <x14:dataValidation type="list" allowBlank="1" showInputMessage="1" showErrorMessage="1" xr:uid="{00000000-0002-0000-0100-000009000000}">
          <x14:formula1>
            <xm:f>入力タブ!$E$1:$E$7</xm:f>
          </x14:formula1>
          <xm:sqref>C27:G27</xm:sqref>
        </x14:dataValidation>
        <x14:dataValidation type="list" allowBlank="1" showInputMessage="1" showErrorMessage="1" xr:uid="{00000000-0002-0000-0100-00000A000000}">
          <x14:formula1>
            <xm:f>入力タブ!$I$1:$I$7</xm:f>
          </x14:formula1>
          <xm:sqref>C28:G28</xm:sqref>
        </x14:dataValidation>
        <x14:dataValidation type="list" allowBlank="1" showInputMessage="1" showErrorMessage="1" xr:uid="{00000000-0002-0000-0100-00000B000000}">
          <x14:formula1>
            <xm:f>入力タブ!$M$1:$M$5</xm:f>
          </x14:formula1>
          <xm:sqref>C34:G34</xm:sqref>
        </x14:dataValidation>
        <x14:dataValidation type="list" allowBlank="1" showInputMessage="1" showErrorMessage="1" xr:uid="{00000000-0002-0000-0100-00000C000000}">
          <x14:formula1>
            <xm:f>入力タブ!$AN$1:$AN$5</xm:f>
          </x14:formula1>
          <xm:sqref>C10</xm:sqref>
        </x14:dataValidation>
        <x14:dataValidation type="list" allowBlank="1" showInputMessage="1" showErrorMessage="1" xr:uid="{00000000-0002-0000-0100-000006000000}">
          <x14:formula1>
            <xm:f>入力タブ!$Q$1:$Q$25</xm:f>
          </x14:formula1>
          <xm:sqref>C18:D18</xm:sqref>
        </x14:dataValidation>
        <x14:dataValidation type="list" allowBlank="1" showInputMessage="1" showErrorMessage="1" xr:uid="{00000000-0002-0000-0100-000008000000}">
          <x14:formula1>
            <xm:f>入力タブ!$Q$1:$Q$26</xm:f>
          </x14:formula1>
          <xm:sqref>C25:G25</xm:sqref>
        </x14:dataValidation>
        <x14:dataValidation type="list" allowBlank="1" showInputMessage="1" showErrorMessage="1" xr:uid="{00000000-0002-0000-0100-00000D000000}">
          <x14:formula1>
            <xm:f>'Research guidance list'!$A$2:$A$511</xm:f>
          </x14:formula1>
          <xm:sqref>C26:G26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11"/>
  <sheetViews>
    <sheetView zoomScale="90" zoomScaleNormal="90" workbookViewId="0">
      <pane ySplit="1" topLeftCell="A36" activePane="bottomLeft" state="frozen"/>
      <selection sqref="A1:T2"/>
      <selection pane="bottomLeft" activeCell="J526" sqref="J526"/>
    </sheetView>
  </sheetViews>
  <sheetFormatPr defaultColWidth="9.08984375" defaultRowHeight="12.5"/>
  <cols>
    <col min="1" max="1" width="97" style="43" customWidth="1"/>
    <col min="2" max="2" width="27.453125" style="39" hidden="1" customWidth="1"/>
    <col min="3" max="3" width="22" style="39" hidden="1" customWidth="1"/>
    <col min="4" max="4" width="25.6328125" style="39" hidden="1" customWidth="1"/>
    <col min="5" max="5" width="34" style="43" hidden="1" customWidth="1"/>
    <col min="6" max="6" width="35.6328125" style="43" hidden="1" customWidth="1"/>
    <col min="7" max="7" width="23.1796875" style="43" hidden="1" customWidth="1"/>
    <col min="8" max="8" width="29.6328125" style="43" hidden="1" customWidth="1"/>
    <col min="9" max="9" width="57.90625" style="43" customWidth="1"/>
    <col min="10" max="10" width="108.90625" style="43" customWidth="1"/>
    <col min="11" max="16384" width="9.08984375" style="43"/>
  </cols>
  <sheetData>
    <row r="1" spans="1:11" ht="52" customHeight="1">
      <c r="A1" s="41" t="s">
        <v>93</v>
      </c>
      <c r="B1" s="42" t="s">
        <v>94</v>
      </c>
      <c r="C1" s="42" t="s">
        <v>95</v>
      </c>
      <c r="D1" s="42" t="s">
        <v>96</v>
      </c>
      <c r="E1" s="44" t="s">
        <v>97</v>
      </c>
      <c r="F1" s="44" t="s">
        <v>98</v>
      </c>
      <c r="G1" s="44" t="s">
        <v>99</v>
      </c>
      <c r="H1" s="44" t="s">
        <v>100</v>
      </c>
      <c r="I1" s="45" t="s">
        <v>101</v>
      </c>
      <c r="J1" s="45" t="s">
        <v>102</v>
      </c>
    </row>
    <row r="2" spans="1:11" ht="14">
      <c r="A2" s="81" t="str">
        <f t="shared" ref="A2:A65" si="0">I2&amp;"【"&amp;E2&amp;F2&amp;"】"</f>
        <v>Research on Mathematical Logic and Set Theory【510201000101】</v>
      </c>
      <c r="B2" s="150" t="s">
        <v>103</v>
      </c>
      <c r="C2" s="150" t="s">
        <v>104</v>
      </c>
      <c r="D2" s="150" t="s">
        <v>105</v>
      </c>
      <c r="E2" s="150" t="s">
        <v>1186</v>
      </c>
      <c r="F2" s="150" t="s">
        <v>106</v>
      </c>
      <c r="G2" s="151">
        <v>2026</v>
      </c>
      <c r="H2" s="150" t="s">
        <v>1186</v>
      </c>
      <c r="I2" s="150" t="s">
        <v>107</v>
      </c>
      <c r="J2" s="86" t="s">
        <v>107</v>
      </c>
      <c r="K2" s="86"/>
    </row>
    <row r="3" spans="1:11" ht="14">
      <c r="A3" s="81" t="str">
        <f t="shared" si="0"/>
        <v>Research on Algebraic Number Theory【510201000201】</v>
      </c>
      <c r="B3" s="150" t="s">
        <v>108</v>
      </c>
      <c r="C3" s="150" t="s">
        <v>104</v>
      </c>
      <c r="D3" s="150" t="s">
        <v>105</v>
      </c>
      <c r="E3" s="150" t="s">
        <v>1187</v>
      </c>
      <c r="F3" s="150" t="s">
        <v>106</v>
      </c>
      <c r="G3" s="151">
        <v>2026</v>
      </c>
      <c r="H3" s="150" t="s">
        <v>1187</v>
      </c>
      <c r="I3" s="150" t="s">
        <v>109</v>
      </c>
      <c r="J3" s="86" t="s">
        <v>109</v>
      </c>
      <c r="K3" s="86"/>
    </row>
    <row r="4" spans="1:11" ht="14">
      <c r="A4" s="81" t="str">
        <f t="shared" si="0"/>
        <v>Research on Algebraic Geometry【510201000601】</v>
      </c>
      <c r="B4" s="150" t="s">
        <v>110</v>
      </c>
      <c r="C4" s="150" t="s">
        <v>104</v>
      </c>
      <c r="D4" s="150" t="s">
        <v>105</v>
      </c>
      <c r="E4" s="150" t="s">
        <v>1188</v>
      </c>
      <c r="F4" s="150" t="s">
        <v>106</v>
      </c>
      <c r="G4" s="151">
        <v>2026</v>
      </c>
      <c r="H4" s="150" t="s">
        <v>1188</v>
      </c>
      <c r="I4" s="150" t="s">
        <v>111</v>
      </c>
      <c r="J4" s="86" t="s">
        <v>111</v>
      </c>
      <c r="K4" s="86"/>
    </row>
    <row r="5" spans="1:11" ht="14">
      <c r="A5" s="81" t="str">
        <f t="shared" si="0"/>
        <v>Research on Algebraic Geometry【510201000701】</v>
      </c>
      <c r="B5" s="150" t="s">
        <v>112</v>
      </c>
      <c r="C5" s="150" t="s">
        <v>104</v>
      </c>
      <c r="D5" s="150" t="s">
        <v>105</v>
      </c>
      <c r="E5" s="150" t="s">
        <v>1189</v>
      </c>
      <c r="F5" s="150" t="s">
        <v>106</v>
      </c>
      <c r="G5" s="151">
        <v>2026</v>
      </c>
      <c r="H5" s="150" t="s">
        <v>1189</v>
      </c>
      <c r="I5" s="150" t="s">
        <v>111</v>
      </c>
      <c r="J5" s="86" t="s">
        <v>111</v>
      </c>
      <c r="K5" s="86"/>
    </row>
    <row r="6" spans="1:11" ht="14">
      <c r="A6" s="81" t="str">
        <f t="shared" si="0"/>
        <v>Research on Topology【510201000801】</v>
      </c>
      <c r="B6" s="150" t="s">
        <v>1721</v>
      </c>
      <c r="C6" s="150" t="s">
        <v>104</v>
      </c>
      <c r="D6" s="150" t="s">
        <v>105</v>
      </c>
      <c r="E6" s="150" t="s">
        <v>1190</v>
      </c>
      <c r="F6" s="150" t="s">
        <v>106</v>
      </c>
      <c r="G6" s="151">
        <v>2026</v>
      </c>
      <c r="H6" s="150" t="s">
        <v>1190</v>
      </c>
      <c r="I6" s="150" t="s">
        <v>114</v>
      </c>
      <c r="J6" s="86" t="s">
        <v>114</v>
      </c>
      <c r="K6" s="86"/>
    </row>
    <row r="7" spans="1:11" ht="14">
      <c r="A7" s="81" t="str">
        <f t="shared" si="0"/>
        <v>Research on Topology【510201000901】</v>
      </c>
      <c r="B7" s="150" t="s">
        <v>115</v>
      </c>
      <c r="C7" s="150" t="s">
        <v>104</v>
      </c>
      <c r="D7" s="150" t="s">
        <v>105</v>
      </c>
      <c r="E7" s="150" t="s">
        <v>1191</v>
      </c>
      <c r="F7" s="150" t="s">
        <v>106</v>
      </c>
      <c r="G7" s="151">
        <v>2026</v>
      </c>
      <c r="H7" s="150" t="s">
        <v>1191</v>
      </c>
      <c r="I7" s="150" t="s">
        <v>114</v>
      </c>
      <c r="J7" s="86" t="s">
        <v>114</v>
      </c>
      <c r="K7" s="86"/>
    </row>
    <row r="8" spans="1:11" ht="14">
      <c r="A8" s="81" t="str">
        <f t="shared" si="0"/>
        <v>Research on Geometry【510201001101】</v>
      </c>
      <c r="B8" s="150" t="s">
        <v>116</v>
      </c>
      <c r="C8" s="150" t="s">
        <v>104</v>
      </c>
      <c r="D8" s="150" t="s">
        <v>105</v>
      </c>
      <c r="E8" s="150" t="s">
        <v>1192</v>
      </c>
      <c r="F8" s="150" t="s">
        <v>106</v>
      </c>
      <c r="G8" s="151">
        <v>2026</v>
      </c>
      <c r="H8" s="150" t="s">
        <v>1192</v>
      </c>
      <c r="I8" s="150" t="s">
        <v>117</v>
      </c>
      <c r="J8" s="86" t="s">
        <v>117</v>
      </c>
      <c r="K8" s="86"/>
    </row>
    <row r="9" spans="1:11" ht="14">
      <c r="A9" s="81" t="str">
        <f t="shared" si="0"/>
        <v>Research on Stochastic Partial Differential Equations【510201001401】</v>
      </c>
      <c r="B9" s="150" t="s">
        <v>118</v>
      </c>
      <c r="C9" s="150" t="s">
        <v>104</v>
      </c>
      <c r="D9" s="150" t="s">
        <v>105</v>
      </c>
      <c r="E9" s="150" t="s">
        <v>1193</v>
      </c>
      <c r="F9" s="150" t="s">
        <v>106</v>
      </c>
      <c r="G9" s="151">
        <v>2026</v>
      </c>
      <c r="H9" s="150" t="s">
        <v>1193</v>
      </c>
      <c r="I9" s="150" t="s">
        <v>1722</v>
      </c>
      <c r="J9" s="86" t="s">
        <v>1722</v>
      </c>
      <c r="K9" s="86"/>
    </row>
    <row r="10" spans="1:11" ht="14">
      <c r="A10" s="81" t="str">
        <f t="shared" si="0"/>
        <v>Research on Partial Differential Equations【510201001501】</v>
      </c>
      <c r="B10" s="150" t="s">
        <v>1723</v>
      </c>
      <c r="C10" s="150" t="s">
        <v>104</v>
      </c>
      <c r="D10" s="150" t="s">
        <v>105</v>
      </c>
      <c r="E10" s="150" t="s">
        <v>1194</v>
      </c>
      <c r="F10" s="150" t="s">
        <v>106</v>
      </c>
      <c r="G10" s="151">
        <v>2026</v>
      </c>
      <c r="H10" s="150" t="s">
        <v>1194</v>
      </c>
      <c r="I10" s="150" t="s">
        <v>119</v>
      </c>
      <c r="J10" s="86" t="s">
        <v>119</v>
      </c>
      <c r="K10" s="86"/>
    </row>
    <row r="11" spans="1:11" ht="14">
      <c r="A11" s="81" t="str">
        <f t="shared" si="0"/>
        <v>Research on Functional Analysis and Non-linear Partial Differential Equations【510201001701】</v>
      </c>
      <c r="B11" s="150" t="s">
        <v>120</v>
      </c>
      <c r="C11" s="150" t="s">
        <v>104</v>
      </c>
      <c r="D11" s="150" t="s">
        <v>105</v>
      </c>
      <c r="E11" s="150" t="s">
        <v>1195</v>
      </c>
      <c r="F11" s="150" t="s">
        <v>106</v>
      </c>
      <c r="G11" s="151">
        <v>2026</v>
      </c>
      <c r="H11" s="150" t="s">
        <v>1195</v>
      </c>
      <c r="I11" s="150" t="s">
        <v>121</v>
      </c>
      <c r="J11" s="86" t="s">
        <v>121</v>
      </c>
      <c r="K11" s="86"/>
    </row>
    <row r="12" spans="1:11" ht="14">
      <c r="A12" s="81" t="str">
        <f t="shared" si="0"/>
        <v>Research on Nonlinear Analysis【510201001901】</v>
      </c>
      <c r="B12" s="150" t="s">
        <v>122</v>
      </c>
      <c r="C12" s="150" t="s">
        <v>104</v>
      </c>
      <c r="D12" s="150" t="s">
        <v>105</v>
      </c>
      <c r="E12" s="150" t="s">
        <v>1196</v>
      </c>
      <c r="F12" s="150" t="s">
        <v>106</v>
      </c>
      <c r="G12" s="151">
        <v>2026</v>
      </c>
      <c r="H12" s="150" t="s">
        <v>1196</v>
      </c>
      <c r="I12" s="150" t="s">
        <v>123</v>
      </c>
      <c r="J12" s="86" t="s">
        <v>123</v>
      </c>
      <c r="K12" s="86"/>
    </row>
    <row r="13" spans="1:11" ht="14">
      <c r="A13" s="81" t="str">
        <f t="shared" si="0"/>
        <v>Research on Applications of Mathematics to Materials Engineering【510201002001】</v>
      </c>
      <c r="B13" s="150" t="s">
        <v>287</v>
      </c>
      <c r="C13" s="150" t="s">
        <v>104</v>
      </c>
      <c r="D13" s="150" t="s">
        <v>105</v>
      </c>
      <c r="E13" s="150" t="s">
        <v>1197</v>
      </c>
      <c r="F13" s="150" t="s">
        <v>106</v>
      </c>
      <c r="G13" s="151">
        <v>2026</v>
      </c>
      <c r="H13" s="150" t="s">
        <v>1197</v>
      </c>
      <c r="I13" s="150" t="s">
        <v>124</v>
      </c>
      <c r="J13" s="86" t="s">
        <v>124</v>
      </c>
      <c r="K13" s="86"/>
    </row>
    <row r="14" spans="1:11" ht="14">
      <c r="A14" s="81" t="str">
        <f t="shared" si="0"/>
        <v>Research on Nonlinear Systems【510201002201】</v>
      </c>
      <c r="B14" s="150" t="s">
        <v>125</v>
      </c>
      <c r="C14" s="150" t="s">
        <v>104</v>
      </c>
      <c r="D14" s="150" t="s">
        <v>105</v>
      </c>
      <c r="E14" s="150" t="s">
        <v>1198</v>
      </c>
      <c r="F14" s="150" t="s">
        <v>106</v>
      </c>
      <c r="G14" s="151">
        <v>2026</v>
      </c>
      <c r="H14" s="150" t="s">
        <v>1198</v>
      </c>
      <c r="I14" s="150" t="s">
        <v>126</v>
      </c>
      <c r="J14" s="86" t="s">
        <v>126</v>
      </c>
      <c r="K14" s="86"/>
    </row>
    <row r="15" spans="1:11" ht="14">
      <c r="A15" s="81" t="str">
        <f t="shared" si="0"/>
        <v>Research on Theory of Relativity【510201002301】</v>
      </c>
      <c r="B15" s="150" t="s">
        <v>127</v>
      </c>
      <c r="C15" s="150" t="s">
        <v>104</v>
      </c>
      <c r="D15" s="150" t="s">
        <v>105</v>
      </c>
      <c r="E15" s="150" t="s">
        <v>1199</v>
      </c>
      <c r="F15" s="150" t="s">
        <v>106</v>
      </c>
      <c r="G15" s="151">
        <v>2026</v>
      </c>
      <c r="H15" s="150" t="s">
        <v>1199</v>
      </c>
      <c r="I15" s="150" t="s">
        <v>128</v>
      </c>
      <c r="J15" s="86" t="s">
        <v>128</v>
      </c>
      <c r="K15" s="86"/>
    </row>
    <row r="16" spans="1:11" ht="14">
      <c r="A16" s="81" t="str">
        <f t="shared" si="0"/>
        <v>Research on Numerical Analysis【510201002401】</v>
      </c>
      <c r="B16" s="150" t="s">
        <v>1130</v>
      </c>
      <c r="C16" s="150" t="s">
        <v>104</v>
      </c>
      <c r="D16" s="150" t="s">
        <v>105</v>
      </c>
      <c r="E16" s="150" t="s">
        <v>1200</v>
      </c>
      <c r="F16" s="150" t="s">
        <v>106</v>
      </c>
      <c r="G16" s="151">
        <v>2026</v>
      </c>
      <c r="H16" s="150" t="s">
        <v>1200</v>
      </c>
      <c r="I16" s="150" t="s">
        <v>129</v>
      </c>
      <c r="J16" s="86" t="s">
        <v>129</v>
      </c>
      <c r="K16" s="86"/>
    </row>
    <row r="17" spans="1:11" ht="14">
      <c r="A17" s="81" t="str">
        <f t="shared" si="0"/>
        <v>Research on Numerical Analysis【510201002501】</v>
      </c>
      <c r="B17" s="150" t="s">
        <v>130</v>
      </c>
      <c r="C17" s="150" t="s">
        <v>104</v>
      </c>
      <c r="D17" s="150" t="s">
        <v>105</v>
      </c>
      <c r="E17" s="150" t="s">
        <v>1201</v>
      </c>
      <c r="F17" s="150" t="s">
        <v>106</v>
      </c>
      <c r="G17" s="151">
        <v>2026</v>
      </c>
      <c r="H17" s="150" t="s">
        <v>1201</v>
      </c>
      <c r="I17" s="150" t="s">
        <v>129</v>
      </c>
      <c r="J17" s="86" t="s">
        <v>129</v>
      </c>
      <c r="K17" s="86"/>
    </row>
    <row r="18" spans="1:11" ht="14">
      <c r="A18" s="81" t="str">
        <f t="shared" si="0"/>
        <v>Research on Information Theory【510201002701】</v>
      </c>
      <c r="B18" s="150" t="s">
        <v>1724</v>
      </c>
      <c r="C18" s="150" t="s">
        <v>104</v>
      </c>
      <c r="D18" s="150" t="s">
        <v>105</v>
      </c>
      <c r="E18" s="150" t="s">
        <v>1202</v>
      </c>
      <c r="F18" s="150" t="s">
        <v>106</v>
      </c>
      <c r="G18" s="151">
        <v>2026</v>
      </c>
      <c r="H18" s="150" t="s">
        <v>1202</v>
      </c>
      <c r="I18" s="150" t="s">
        <v>131</v>
      </c>
      <c r="J18" s="86" t="s">
        <v>131</v>
      </c>
      <c r="K18" s="86"/>
    </row>
    <row r="19" spans="1:11" ht="14">
      <c r="A19" s="81" t="str">
        <f t="shared" si="0"/>
        <v>Research on Applied Statistics【510201003101】</v>
      </c>
      <c r="B19" s="150" t="s">
        <v>132</v>
      </c>
      <c r="C19" s="150" t="s">
        <v>104</v>
      </c>
      <c r="D19" s="150" t="s">
        <v>105</v>
      </c>
      <c r="E19" s="150" t="s">
        <v>1203</v>
      </c>
      <c r="F19" s="150" t="s">
        <v>106</v>
      </c>
      <c r="G19" s="151">
        <v>2026</v>
      </c>
      <c r="H19" s="150" t="s">
        <v>1203</v>
      </c>
      <c r="I19" s="150" t="s">
        <v>133</v>
      </c>
      <c r="J19" s="86" t="s">
        <v>133</v>
      </c>
      <c r="K19" s="86"/>
    </row>
    <row r="20" spans="1:11" ht="14">
      <c r="A20" s="81" t="str">
        <f t="shared" si="0"/>
        <v>Research on Nonlinear Systems【510201003301】</v>
      </c>
      <c r="B20" s="150" t="s">
        <v>134</v>
      </c>
      <c r="C20" s="150" t="s">
        <v>104</v>
      </c>
      <c r="D20" s="150" t="s">
        <v>105</v>
      </c>
      <c r="E20" s="150" t="s">
        <v>1204</v>
      </c>
      <c r="F20" s="150" t="s">
        <v>106</v>
      </c>
      <c r="G20" s="151">
        <v>2026</v>
      </c>
      <c r="H20" s="150" t="s">
        <v>1204</v>
      </c>
      <c r="I20" s="150" t="s">
        <v>126</v>
      </c>
      <c r="J20" s="86" t="s">
        <v>126</v>
      </c>
      <c r="K20" s="86"/>
    </row>
    <row r="21" spans="1:11" ht="14">
      <c r="A21" s="81" t="str">
        <f t="shared" si="0"/>
        <v>Research on Mathematics and Applied Mathematics【510201003501】</v>
      </c>
      <c r="B21" s="150" t="s">
        <v>113</v>
      </c>
      <c r="C21" s="150" t="s">
        <v>104</v>
      </c>
      <c r="D21" s="150" t="s">
        <v>105</v>
      </c>
      <c r="E21" s="150" t="s">
        <v>1205</v>
      </c>
      <c r="F21" s="150" t="s">
        <v>106</v>
      </c>
      <c r="G21" s="151">
        <v>2026</v>
      </c>
      <c r="H21" s="150" t="s">
        <v>1205</v>
      </c>
      <c r="I21" s="150" t="s">
        <v>135</v>
      </c>
      <c r="J21" s="86" t="s">
        <v>135</v>
      </c>
      <c r="K21" s="86"/>
    </row>
    <row r="22" spans="1:11" ht="14">
      <c r="A22" s="81" t="str">
        <f t="shared" si="0"/>
        <v>Research on Hyperbolic Geometry【510201003701】</v>
      </c>
      <c r="B22" s="150" t="s">
        <v>136</v>
      </c>
      <c r="C22" s="150" t="s">
        <v>104</v>
      </c>
      <c r="D22" s="150" t="s">
        <v>105</v>
      </c>
      <c r="E22" s="150" t="s">
        <v>1206</v>
      </c>
      <c r="F22" s="150" t="s">
        <v>106</v>
      </c>
      <c r="G22" s="151">
        <v>2026</v>
      </c>
      <c r="H22" s="150" t="s">
        <v>1206</v>
      </c>
      <c r="I22" s="150" t="s">
        <v>137</v>
      </c>
      <c r="J22" s="86" t="s">
        <v>137</v>
      </c>
      <c r="K22" s="86"/>
    </row>
    <row r="23" spans="1:11" ht="14">
      <c r="A23" s="81" t="str">
        <f t="shared" si="0"/>
        <v>Research on Applied Probabilistic Model【510201003801】</v>
      </c>
      <c r="B23" s="150" t="s">
        <v>138</v>
      </c>
      <c r="C23" s="150" t="s">
        <v>104</v>
      </c>
      <c r="D23" s="150" t="s">
        <v>105</v>
      </c>
      <c r="E23" s="150" t="s">
        <v>1207</v>
      </c>
      <c r="F23" s="150" t="s">
        <v>106</v>
      </c>
      <c r="G23" s="151">
        <v>2026</v>
      </c>
      <c r="H23" s="150" t="s">
        <v>1207</v>
      </c>
      <c r="I23" s="150" t="s">
        <v>139</v>
      </c>
      <c r="J23" s="86" t="s">
        <v>139</v>
      </c>
      <c r="K23" s="86"/>
    </row>
    <row r="24" spans="1:11" ht="14">
      <c r="A24" s="81" t="str">
        <f t="shared" si="0"/>
        <v>Research on Complex Analytic Geometry【510201004201】</v>
      </c>
      <c r="B24" s="150" t="s">
        <v>140</v>
      </c>
      <c r="C24" s="150" t="s">
        <v>104</v>
      </c>
      <c r="D24" s="150" t="s">
        <v>105</v>
      </c>
      <c r="E24" s="150" t="s">
        <v>1208</v>
      </c>
      <c r="F24" s="150" t="s">
        <v>106</v>
      </c>
      <c r="G24" s="151">
        <v>2026</v>
      </c>
      <c r="H24" s="150" t="s">
        <v>1208</v>
      </c>
      <c r="I24" s="150" t="s">
        <v>141</v>
      </c>
      <c r="J24" s="86" t="s">
        <v>141</v>
      </c>
      <c r="K24" s="86"/>
    </row>
    <row r="25" spans="1:11" ht="14">
      <c r="A25" s="81" t="str">
        <f t="shared" si="0"/>
        <v>Research on Stochastic and Statistical Analysis【510201004301】</v>
      </c>
      <c r="B25" s="150" t="s">
        <v>142</v>
      </c>
      <c r="C25" s="150" t="s">
        <v>104</v>
      </c>
      <c r="D25" s="150" t="s">
        <v>105</v>
      </c>
      <c r="E25" s="150" t="s">
        <v>1209</v>
      </c>
      <c r="F25" s="150" t="s">
        <v>106</v>
      </c>
      <c r="G25" s="151">
        <v>2026</v>
      </c>
      <c r="H25" s="150" t="s">
        <v>1209</v>
      </c>
      <c r="I25" s="150" t="s">
        <v>143</v>
      </c>
      <c r="J25" s="86" t="s">
        <v>143</v>
      </c>
      <c r="K25" s="86"/>
    </row>
    <row r="26" spans="1:11" ht="14">
      <c r="A26" s="81" t="str">
        <f t="shared" si="0"/>
        <v>Research on Nonlinear Systems【510201004401】</v>
      </c>
      <c r="B26" s="150" t="s">
        <v>144</v>
      </c>
      <c r="C26" s="150" t="s">
        <v>104</v>
      </c>
      <c r="D26" s="150" t="s">
        <v>105</v>
      </c>
      <c r="E26" s="150" t="s">
        <v>1210</v>
      </c>
      <c r="F26" s="150" t="s">
        <v>106</v>
      </c>
      <c r="G26" s="151">
        <v>2026</v>
      </c>
      <c r="H26" s="150" t="s">
        <v>1210</v>
      </c>
      <c r="I26" s="150" t="s">
        <v>126</v>
      </c>
      <c r="J26" s="86" t="s">
        <v>126</v>
      </c>
      <c r="K26" s="86"/>
    </row>
    <row r="27" spans="1:11" ht="14">
      <c r="A27" s="81" t="str">
        <f t="shared" si="0"/>
        <v>Research on Harmonic Analysis and Nonlinear Partial Differential Equation【510201004501】</v>
      </c>
      <c r="B27" s="150" t="s">
        <v>145</v>
      </c>
      <c r="C27" s="150" t="s">
        <v>104</v>
      </c>
      <c r="D27" s="150" t="s">
        <v>105</v>
      </c>
      <c r="E27" s="150" t="s">
        <v>1211</v>
      </c>
      <c r="F27" s="150" t="s">
        <v>106</v>
      </c>
      <c r="G27" s="151">
        <v>2026</v>
      </c>
      <c r="H27" s="150" t="s">
        <v>1211</v>
      </c>
      <c r="I27" s="150" t="s">
        <v>146</v>
      </c>
      <c r="J27" s="86" t="s">
        <v>146</v>
      </c>
      <c r="K27" s="86"/>
    </row>
    <row r="28" spans="1:11" ht="14">
      <c r="A28" s="81" t="str">
        <f t="shared" si="0"/>
        <v>Research on Real Analysis【510201004701】</v>
      </c>
      <c r="B28" s="150" t="s">
        <v>147</v>
      </c>
      <c r="C28" s="150" t="s">
        <v>104</v>
      </c>
      <c r="D28" s="150" t="s">
        <v>105</v>
      </c>
      <c r="E28" s="150" t="s">
        <v>1212</v>
      </c>
      <c r="F28" s="150" t="s">
        <v>106</v>
      </c>
      <c r="G28" s="151">
        <v>2026</v>
      </c>
      <c r="H28" s="150" t="s">
        <v>1212</v>
      </c>
      <c r="I28" s="150" t="s">
        <v>148</v>
      </c>
      <c r="J28" s="86" t="s">
        <v>148</v>
      </c>
      <c r="K28" s="86"/>
    </row>
    <row r="29" spans="1:11" ht="14">
      <c r="A29" s="81" t="str">
        <f t="shared" si="0"/>
        <v>Research on Stochastic Processes and Statistical Inference【510201004801】</v>
      </c>
      <c r="B29" s="150" t="s">
        <v>149</v>
      </c>
      <c r="C29" s="150" t="s">
        <v>104</v>
      </c>
      <c r="D29" s="150" t="s">
        <v>105</v>
      </c>
      <c r="E29" s="150" t="s">
        <v>1213</v>
      </c>
      <c r="F29" s="150" t="s">
        <v>106</v>
      </c>
      <c r="G29" s="151">
        <v>2026</v>
      </c>
      <c r="H29" s="150" t="s">
        <v>1213</v>
      </c>
      <c r="I29" s="150" t="s">
        <v>150</v>
      </c>
      <c r="J29" s="86" t="s">
        <v>150</v>
      </c>
      <c r="K29" s="86"/>
    </row>
    <row r="30" spans="1:11" ht="14">
      <c r="A30" s="81" t="str">
        <f t="shared" si="0"/>
        <v>Research on Stochastic Analysis【510201004901】</v>
      </c>
      <c r="B30" s="150" t="s">
        <v>151</v>
      </c>
      <c r="C30" s="150" t="s">
        <v>104</v>
      </c>
      <c r="D30" s="150" t="s">
        <v>105</v>
      </c>
      <c r="E30" s="150" t="s">
        <v>1214</v>
      </c>
      <c r="F30" s="150" t="s">
        <v>106</v>
      </c>
      <c r="G30" s="151">
        <v>2026</v>
      </c>
      <c r="H30" s="150" t="s">
        <v>1214</v>
      </c>
      <c r="I30" s="150" t="s">
        <v>152</v>
      </c>
      <c r="J30" s="86" t="s">
        <v>152</v>
      </c>
      <c r="K30" s="86"/>
    </row>
    <row r="31" spans="1:11" ht="14">
      <c r="A31" s="81" t="str">
        <f t="shared" si="0"/>
        <v>Research on Number Theory and Automorphic Forms【510201005101】</v>
      </c>
      <c r="B31" s="150" t="s">
        <v>153</v>
      </c>
      <c r="C31" s="150" t="s">
        <v>104</v>
      </c>
      <c r="D31" s="150" t="s">
        <v>105</v>
      </c>
      <c r="E31" s="150" t="s">
        <v>1215</v>
      </c>
      <c r="F31" s="150" t="s">
        <v>106</v>
      </c>
      <c r="G31" s="151">
        <v>2026</v>
      </c>
      <c r="H31" s="150" t="s">
        <v>1215</v>
      </c>
      <c r="I31" s="150" t="s">
        <v>154</v>
      </c>
      <c r="J31" s="86" t="s">
        <v>154</v>
      </c>
      <c r="K31" s="86"/>
    </row>
    <row r="32" spans="1:11" ht="14">
      <c r="A32" s="81" t="str">
        <f t="shared" si="0"/>
        <v>Research on Dynamical systems【510201005201】</v>
      </c>
      <c r="B32" s="150" t="s">
        <v>155</v>
      </c>
      <c r="C32" s="150" t="s">
        <v>104</v>
      </c>
      <c r="D32" s="150" t="s">
        <v>105</v>
      </c>
      <c r="E32" s="150" t="s">
        <v>1216</v>
      </c>
      <c r="F32" s="150" t="s">
        <v>106</v>
      </c>
      <c r="G32" s="151">
        <v>2026</v>
      </c>
      <c r="H32" s="150" t="s">
        <v>1216</v>
      </c>
      <c r="I32" s="150" t="s">
        <v>156</v>
      </c>
      <c r="J32" s="86" t="s">
        <v>156</v>
      </c>
      <c r="K32" s="86"/>
    </row>
    <row r="33" spans="1:11" ht="14">
      <c r="A33" s="81" t="str">
        <f t="shared" si="0"/>
        <v>Research on Special Varieties【510201005301】</v>
      </c>
      <c r="B33" s="150" t="s">
        <v>157</v>
      </c>
      <c r="C33" s="150" t="s">
        <v>104</v>
      </c>
      <c r="D33" s="150" t="s">
        <v>105</v>
      </c>
      <c r="E33" s="150" t="s">
        <v>1217</v>
      </c>
      <c r="F33" s="150" t="s">
        <v>106</v>
      </c>
      <c r="G33" s="151">
        <v>2026</v>
      </c>
      <c r="H33" s="150" t="s">
        <v>1217</v>
      </c>
      <c r="I33" s="150" t="s">
        <v>158</v>
      </c>
      <c r="J33" s="86" t="s">
        <v>158</v>
      </c>
      <c r="K33" s="86"/>
    </row>
    <row r="34" spans="1:11" ht="14">
      <c r="A34" s="81" t="str">
        <f t="shared" si="0"/>
        <v>Research on Applied Analysis and Nonlinear Partial Differential Equations【510201005401】</v>
      </c>
      <c r="B34" s="150" t="s">
        <v>159</v>
      </c>
      <c r="C34" s="150" t="s">
        <v>104</v>
      </c>
      <c r="D34" s="150" t="s">
        <v>105</v>
      </c>
      <c r="E34" s="150" t="s">
        <v>1218</v>
      </c>
      <c r="F34" s="150" t="s">
        <v>106</v>
      </c>
      <c r="G34" s="151">
        <v>2026</v>
      </c>
      <c r="H34" s="150" t="s">
        <v>1218</v>
      </c>
      <c r="I34" s="150" t="s">
        <v>160</v>
      </c>
      <c r="J34" s="86" t="s">
        <v>160</v>
      </c>
      <c r="K34" s="86"/>
    </row>
    <row r="35" spans="1:11" ht="14">
      <c r="A35" s="81" t="str">
        <f t="shared" si="0"/>
        <v>Research on Algebraic Combinatorics【510201005501】</v>
      </c>
      <c r="B35" s="150" t="s">
        <v>161</v>
      </c>
      <c r="C35" s="150" t="s">
        <v>104</v>
      </c>
      <c r="D35" s="150" t="s">
        <v>105</v>
      </c>
      <c r="E35" s="150" t="s">
        <v>1219</v>
      </c>
      <c r="F35" s="150" t="s">
        <v>106</v>
      </c>
      <c r="G35" s="151">
        <v>2026</v>
      </c>
      <c r="H35" s="150" t="s">
        <v>1219</v>
      </c>
      <c r="I35" s="150" t="s">
        <v>162</v>
      </c>
      <c r="J35" s="86" t="s">
        <v>162</v>
      </c>
      <c r="K35" s="86"/>
    </row>
    <row r="36" spans="1:11" ht="14">
      <c r="A36" s="81" t="str">
        <f t="shared" si="0"/>
        <v>Research on Applied Discrete Mathematics【510201005601】</v>
      </c>
      <c r="B36" s="150" t="s">
        <v>163</v>
      </c>
      <c r="C36" s="150" t="s">
        <v>104</v>
      </c>
      <c r="D36" s="150" t="s">
        <v>105</v>
      </c>
      <c r="E36" s="150" t="s">
        <v>1220</v>
      </c>
      <c r="F36" s="150" t="s">
        <v>106</v>
      </c>
      <c r="G36" s="151">
        <v>2026</v>
      </c>
      <c r="H36" s="150" t="s">
        <v>1220</v>
      </c>
      <c r="I36" s="150" t="s">
        <v>1819</v>
      </c>
      <c r="J36" s="150" t="s">
        <v>1819</v>
      </c>
      <c r="K36" s="86"/>
    </row>
    <row r="37" spans="1:11" ht="14">
      <c r="A37" s="81" t="str">
        <f t="shared" si="0"/>
        <v>Research on Applied Singularity Theory【510201005701】</v>
      </c>
      <c r="B37" s="150" t="s">
        <v>164</v>
      </c>
      <c r="C37" s="150" t="s">
        <v>104</v>
      </c>
      <c r="D37" s="150" t="s">
        <v>105</v>
      </c>
      <c r="E37" s="150" t="s">
        <v>1221</v>
      </c>
      <c r="F37" s="150" t="s">
        <v>106</v>
      </c>
      <c r="G37" s="151">
        <v>2026</v>
      </c>
      <c r="H37" s="150" t="s">
        <v>1221</v>
      </c>
      <c r="I37" s="150" t="s">
        <v>165</v>
      </c>
      <c r="J37" s="86" t="s">
        <v>165</v>
      </c>
      <c r="K37" s="86"/>
    </row>
    <row r="38" spans="1:11" ht="14">
      <c r="A38" s="81" t="str">
        <f t="shared" si="0"/>
        <v>Research on Nonlinear Differential Equations【510201005801】</v>
      </c>
      <c r="B38" s="150" t="s">
        <v>166</v>
      </c>
      <c r="C38" s="150" t="s">
        <v>104</v>
      </c>
      <c r="D38" s="150" t="s">
        <v>105</v>
      </c>
      <c r="E38" s="150" t="s">
        <v>1222</v>
      </c>
      <c r="F38" s="150" t="s">
        <v>106</v>
      </c>
      <c r="G38" s="151">
        <v>2026</v>
      </c>
      <c r="H38" s="150" t="s">
        <v>1222</v>
      </c>
      <c r="I38" s="150" t="s">
        <v>167</v>
      </c>
      <c r="J38" s="86" t="s">
        <v>167</v>
      </c>
      <c r="K38" s="86"/>
    </row>
    <row r="39" spans="1:11" ht="14">
      <c r="A39" s="81" t="str">
        <f t="shared" si="0"/>
        <v>Research on Mathematical Statistics, Time Series, Finance【510201005901】</v>
      </c>
      <c r="B39" s="150" t="s">
        <v>168</v>
      </c>
      <c r="C39" s="150" t="s">
        <v>104</v>
      </c>
      <c r="D39" s="150" t="s">
        <v>105</v>
      </c>
      <c r="E39" s="150" t="s">
        <v>1223</v>
      </c>
      <c r="F39" s="150" t="s">
        <v>106</v>
      </c>
      <c r="G39" s="151">
        <v>2026</v>
      </c>
      <c r="H39" s="150" t="s">
        <v>1223</v>
      </c>
      <c r="I39" s="150" t="s">
        <v>169</v>
      </c>
      <c r="J39" s="86" t="s">
        <v>169</v>
      </c>
      <c r="K39" s="86"/>
    </row>
    <row r="40" spans="1:11" ht="14">
      <c r="A40" s="81" t="str">
        <f t="shared" si="0"/>
        <v>Research on Geometry【510201006001】</v>
      </c>
      <c r="B40" s="150" t="s">
        <v>1131</v>
      </c>
      <c r="C40" s="150" t="s">
        <v>104</v>
      </c>
      <c r="D40" s="150" t="s">
        <v>105</v>
      </c>
      <c r="E40" s="150" t="s">
        <v>1224</v>
      </c>
      <c r="F40" s="150" t="s">
        <v>106</v>
      </c>
      <c r="G40" s="151">
        <v>2026</v>
      </c>
      <c r="H40" s="150" t="s">
        <v>1224</v>
      </c>
      <c r="I40" s="150" t="s">
        <v>117</v>
      </c>
      <c r="J40" s="86" t="s">
        <v>117</v>
      </c>
      <c r="K40" s="86"/>
    </row>
    <row r="41" spans="1:11" ht="14">
      <c r="A41" s="81" t="str">
        <f t="shared" si="0"/>
        <v>Research on Real, Harmonic Analysis and Correlative Applied Analysis【510201006101】</v>
      </c>
      <c r="B41" s="150" t="s">
        <v>1132</v>
      </c>
      <c r="C41" s="150" t="s">
        <v>104</v>
      </c>
      <c r="D41" s="150" t="s">
        <v>105</v>
      </c>
      <c r="E41" s="150" t="s">
        <v>1225</v>
      </c>
      <c r="F41" s="150" t="s">
        <v>106</v>
      </c>
      <c r="G41" s="151">
        <v>2026</v>
      </c>
      <c r="H41" s="150" t="s">
        <v>1225</v>
      </c>
      <c r="I41" s="150" t="s">
        <v>1133</v>
      </c>
      <c r="J41" s="86" t="s">
        <v>1133</v>
      </c>
      <c r="K41" s="86"/>
    </row>
    <row r="42" spans="1:11" ht="14">
      <c r="A42" s="81" t="str">
        <f t="shared" si="0"/>
        <v>Research on Applied Integrable Systems【510201006201】</v>
      </c>
      <c r="B42" s="150" t="s">
        <v>1226</v>
      </c>
      <c r="C42" s="150" t="s">
        <v>104</v>
      </c>
      <c r="D42" s="150" t="s">
        <v>105</v>
      </c>
      <c r="E42" s="150" t="s">
        <v>1227</v>
      </c>
      <c r="F42" s="150" t="s">
        <v>106</v>
      </c>
      <c r="G42" s="151">
        <v>2026</v>
      </c>
      <c r="H42" s="150" t="s">
        <v>1227</v>
      </c>
      <c r="I42" s="150" t="s">
        <v>1228</v>
      </c>
      <c r="J42" s="86" t="s">
        <v>1228</v>
      </c>
      <c r="K42" s="86"/>
    </row>
    <row r="43" spans="1:11" ht="14">
      <c r="A43" s="81" t="str">
        <f t="shared" si="0"/>
        <v>Research on Statistical Machine Learning【510201006301】</v>
      </c>
      <c r="B43" s="150" t="s">
        <v>1229</v>
      </c>
      <c r="C43" s="150" t="s">
        <v>104</v>
      </c>
      <c r="D43" s="150" t="s">
        <v>105</v>
      </c>
      <c r="E43" s="150" t="s">
        <v>1230</v>
      </c>
      <c r="F43" s="150" t="s">
        <v>106</v>
      </c>
      <c r="G43" s="151">
        <v>2026</v>
      </c>
      <c r="H43" s="150" t="s">
        <v>1230</v>
      </c>
      <c r="I43" s="150" t="s">
        <v>1231</v>
      </c>
      <c r="J43" s="86" t="s">
        <v>1231</v>
      </c>
      <c r="K43" s="86"/>
    </row>
    <row r="44" spans="1:11" ht="14">
      <c r="A44" s="81" t="str">
        <f t="shared" si="0"/>
        <v>Research on Fluid Engineering【510203000201】</v>
      </c>
      <c r="B44" s="150" t="s">
        <v>170</v>
      </c>
      <c r="C44" s="150" t="s">
        <v>104</v>
      </c>
      <c r="D44" s="150" t="s">
        <v>171</v>
      </c>
      <c r="E44" s="150" t="s">
        <v>1232</v>
      </c>
      <c r="F44" s="150" t="s">
        <v>106</v>
      </c>
      <c r="G44" s="151">
        <v>2026</v>
      </c>
      <c r="H44" s="150" t="s">
        <v>1232</v>
      </c>
      <c r="I44" s="150" t="s">
        <v>172</v>
      </c>
      <c r="J44" s="86" t="s">
        <v>172</v>
      </c>
      <c r="K44" s="86"/>
    </row>
    <row r="45" spans="1:11" ht="14">
      <c r="A45" s="81" t="str">
        <f t="shared" si="0"/>
        <v>Research on Thermofluid Science【510203000301】</v>
      </c>
      <c r="B45" s="150" t="s">
        <v>173</v>
      </c>
      <c r="C45" s="150" t="s">
        <v>104</v>
      </c>
      <c r="D45" s="150" t="s">
        <v>171</v>
      </c>
      <c r="E45" s="150" t="s">
        <v>1233</v>
      </c>
      <c r="F45" s="150" t="s">
        <v>106</v>
      </c>
      <c r="G45" s="151">
        <v>2026</v>
      </c>
      <c r="H45" s="150" t="s">
        <v>1233</v>
      </c>
      <c r="I45" s="150" t="s">
        <v>174</v>
      </c>
      <c r="J45" s="86" t="s">
        <v>174</v>
      </c>
      <c r="K45" s="86"/>
    </row>
    <row r="46" spans="1:11" ht="14">
      <c r="A46" s="81" t="str">
        <f t="shared" si="0"/>
        <v>Research on Applied Mathematics【510203000501】</v>
      </c>
      <c r="B46" s="150" t="s">
        <v>155</v>
      </c>
      <c r="C46" s="150" t="s">
        <v>104</v>
      </c>
      <c r="D46" s="150" t="s">
        <v>171</v>
      </c>
      <c r="E46" s="150" t="s">
        <v>1234</v>
      </c>
      <c r="F46" s="150" t="s">
        <v>106</v>
      </c>
      <c r="G46" s="151">
        <v>2026</v>
      </c>
      <c r="H46" s="150" t="s">
        <v>1234</v>
      </c>
      <c r="I46" s="150" t="s">
        <v>175</v>
      </c>
      <c r="J46" s="86" t="s">
        <v>175</v>
      </c>
      <c r="K46" s="86"/>
    </row>
    <row r="47" spans="1:11" ht="14">
      <c r="A47" s="81" t="str">
        <f t="shared" si="0"/>
        <v>Research on Dynamics and Control of Mechanical Systems【510203000901】</v>
      </c>
      <c r="B47" s="150" t="s">
        <v>1134</v>
      </c>
      <c r="C47" s="150" t="s">
        <v>104</v>
      </c>
      <c r="D47" s="150" t="s">
        <v>171</v>
      </c>
      <c r="E47" s="150" t="s">
        <v>1235</v>
      </c>
      <c r="F47" s="150" t="s">
        <v>106</v>
      </c>
      <c r="G47" s="151">
        <v>2026</v>
      </c>
      <c r="H47" s="150" t="s">
        <v>1235</v>
      </c>
      <c r="I47" s="150" t="s">
        <v>176</v>
      </c>
      <c r="J47" s="86" t="s">
        <v>176</v>
      </c>
      <c r="K47" s="86"/>
    </row>
    <row r="48" spans="1:11" ht="14">
      <c r="A48" s="81" t="str">
        <f t="shared" si="0"/>
        <v>Research on Energy and Systems Engineering【510203001001】</v>
      </c>
      <c r="B48" s="150" t="s">
        <v>177</v>
      </c>
      <c r="C48" s="150" t="s">
        <v>104</v>
      </c>
      <c r="D48" s="150" t="s">
        <v>171</v>
      </c>
      <c r="E48" s="150" t="s">
        <v>1236</v>
      </c>
      <c r="F48" s="150" t="s">
        <v>106</v>
      </c>
      <c r="G48" s="151">
        <v>2026</v>
      </c>
      <c r="H48" s="150" t="s">
        <v>1236</v>
      </c>
      <c r="I48" s="150" t="s">
        <v>178</v>
      </c>
      <c r="J48" s="86" t="s">
        <v>178</v>
      </c>
      <c r="K48" s="86"/>
    </row>
    <row r="49" spans="1:11" ht="14">
      <c r="A49" s="81" t="str">
        <f t="shared" si="0"/>
        <v>Research on Composite Materials Engineering【510203001301】</v>
      </c>
      <c r="B49" s="150" t="s">
        <v>179</v>
      </c>
      <c r="C49" s="150" t="s">
        <v>104</v>
      </c>
      <c r="D49" s="150" t="s">
        <v>171</v>
      </c>
      <c r="E49" s="150" t="s">
        <v>1237</v>
      </c>
      <c r="F49" s="150" t="s">
        <v>106</v>
      </c>
      <c r="G49" s="151">
        <v>2026</v>
      </c>
      <c r="H49" s="150" t="s">
        <v>1237</v>
      </c>
      <c r="I49" s="150" t="s">
        <v>180</v>
      </c>
      <c r="J49" s="86" t="s">
        <v>180</v>
      </c>
      <c r="K49" s="86"/>
    </row>
    <row r="50" spans="1:11" ht="14">
      <c r="A50" s="81" t="str">
        <f t="shared" si="0"/>
        <v>Research on Aerospace Transportation Systems【510203002001】</v>
      </c>
      <c r="B50" s="150" t="s">
        <v>1238</v>
      </c>
      <c r="C50" s="150" t="s">
        <v>104</v>
      </c>
      <c r="D50" s="150" t="s">
        <v>171</v>
      </c>
      <c r="E50" s="150" t="s">
        <v>1239</v>
      </c>
      <c r="F50" s="150" t="s">
        <v>106</v>
      </c>
      <c r="G50" s="151">
        <v>2026</v>
      </c>
      <c r="H50" s="150" t="s">
        <v>1239</v>
      </c>
      <c r="I50" s="150" t="s">
        <v>181</v>
      </c>
      <c r="J50" s="86" t="s">
        <v>181</v>
      </c>
      <c r="K50" s="86"/>
    </row>
    <row r="51" spans="1:11" ht="14">
      <c r="A51" s="81" t="str">
        <f t="shared" si="0"/>
        <v>Research on Aerodynamics【510203002101】</v>
      </c>
      <c r="B51" s="150" t="s">
        <v>182</v>
      </c>
      <c r="C51" s="150" t="s">
        <v>104</v>
      </c>
      <c r="D51" s="150" t="s">
        <v>171</v>
      </c>
      <c r="E51" s="150" t="s">
        <v>1240</v>
      </c>
      <c r="F51" s="150" t="s">
        <v>106</v>
      </c>
      <c r="G51" s="151">
        <v>2026</v>
      </c>
      <c r="H51" s="150" t="s">
        <v>1240</v>
      </c>
      <c r="I51" s="150" t="s">
        <v>183</v>
      </c>
      <c r="J51" s="86" t="s">
        <v>183</v>
      </c>
      <c r="K51" s="86"/>
    </row>
    <row r="52" spans="1:11" ht="14">
      <c r="A52" s="81" t="str">
        <f t="shared" si="0"/>
        <v>Research on Applied Mathematics【510203002301】</v>
      </c>
      <c r="B52" s="150" t="s">
        <v>184</v>
      </c>
      <c r="C52" s="150" t="s">
        <v>104</v>
      </c>
      <c r="D52" s="150" t="s">
        <v>171</v>
      </c>
      <c r="E52" s="150" t="s">
        <v>1241</v>
      </c>
      <c r="F52" s="150" t="s">
        <v>106</v>
      </c>
      <c r="G52" s="151">
        <v>2026</v>
      </c>
      <c r="H52" s="150" t="s">
        <v>1241</v>
      </c>
      <c r="I52" s="150" t="s">
        <v>175</v>
      </c>
      <c r="J52" s="86" t="s">
        <v>175</v>
      </c>
      <c r="K52" s="86"/>
    </row>
    <row r="53" spans="1:11" ht="14">
      <c r="A53" s="81" t="str">
        <f t="shared" si="0"/>
        <v>Research on Fluid Engineering【510203002401】</v>
      </c>
      <c r="B53" s="150" t="s">
        <v>185</v>
      </c>
      <c r="C53" s="150" t="s">
        <v>104</v>
      </c>
      <c r="D53" s="150" t="s">
        <v>171</v>
      </c>
      <c r="E53" s="150" t="s">
        <v>1242</v>
      </c>
      <c r="F53" s="150" t="s">
        <v>106</v>
      </c>
      <c r="G53" s="151">
        <v>2026</v>
      </c>
      <c r="H53" s="150" t="s">
        <v>1242</v>
      </c>
      <c r="I53" s="150" t="s">
        <v>172</v>
      </c>
      <c r="J53" s="86" t="s">
        <v>172</v>
      </c>
      <c r="K53" s="86"/>
    </row>
    <row r="54" spans="1:11" ht="14">
      <c r="A54" s="81" t="str">
        <f t="shared" si="0"/>
        <v>Research on Materials Process Engineering【510203002501】</v>
      </c>
      <c r="B54" s="150" t="s">
        <v>186</v>
      </c>
      <c r="C54" s="150" t="s">
        <v>104</v>
      </c>
      <c r="D54" s="150" t="s">
        <v>171</v>
      </c>
      <c r="E54" s="150" t="s">
        <v>1243</v>
      </c>
      <c r="F54" s="150" t="s">
        <v>106</v>
      </c>
      <c r="G54" s="151">
        <v>2026</v>
      </c>
      <c r="H54" s="150" t="s">
        <v>1243</v>
      </c>
      <c r="I54" s="150" t="s">
        <v>187</v>
      </c>
      <c r="J54" s="86" t="s">
        <v>187</v>
      </c>
      <c r="K54" s="86"/>
    </row>
    <row r="55" spans="1:11" ht="14">
      <c r="A55" s="81" t="str">
        <f t="shared" si="0"/>
        <v>Research on Micro and Nano Mechanics【510203002601】</v>
      </c>
      <c r="B55" s="150" t="s">
        <v>1725</v>
      </c>
      <c r="C55" s="150" t="s">
        <v>104</v>
      </c>
      <c r="D55" s="150" t="s">
        <v>171</v>
      </c>
      <c r="E55" s="150" t="s">
        <v>1244</v>
      </c>
      <c r="F55" s="150" t="s">
        <v>106</v>
      </c>
      <c r="G55" s="151">
        <v>2026</v>
      </c>
      <c r="H55" s="150" t="s">
        <v>1244</v>
      </c>
      <c r="I55" s="150" t="s">
        <v>188</v>
      </c>
      <c r="J55" s="86" t="s">
        <v>188</v>
      </c>
      <c r="K55" s="86"/>
    </row>
    <row r="56" spans="1:11" ht="14">
      <c r="A56" s="81" t="str">
        <f t="shared" si="0"/>
        <v>Research on Mechanics of Materials【510203002701】</v>
      </c>
      <c r="B56" s="150" t="s">
        <v>1245</v>
      </c>
      <c r="C56" s="150" t="s">
        <v>104</v>
      </c>
      <c r="D56" s="150" t="s">
        <v>171</v>
      </c>
      <c r="E56" s="150" t="s">
        <v>1246</v>
      </c>
      <c r="F56" s="150" t="s">
        <v>106</v>
      </c>
      <c r="G56" s="151">
        <v>2026</v>
      </c>
      <c r="H56" s="150" t="s">
        <v>1246</v>
      </c>
      <c r="I56" s="150" t="s">
        <v>189</v>
      </c>
      <c r="J56" s="86" t="s">
        <v>189</v>
      </c>
      <c r="K56" s="86"/>
    </row>
    <row r="57" spans="1:11" ht="14">
      <c r="A57" s="81" t="str">
        <f t="shared" si="0"/>
        <v>Research on Process Control Engineering【510203002801】</v>
      </c>
      <c r="B57" s="150" t="s">
        <v>190</v>
      </c>
      <c r="C57" s="150" t="s">
        <v>104</v>
      </c>
      <c r="D57" s="150" t="s">
        <v>171</v>
      </c>
      <c r="E57" s="150" t="s">
        <v>1247</v>
      </c>
      <c r="F57" s="150" t="s">
        <v>106</v>
      </c>
      <c r="G57" s="151">
        <v>2026</v>
      </c>
      <c r="H57" s="150" t="s">
        <v>1247</v>
      </c>
      <c r="I57" s="150" t="s">
        <v>191</v>
      </c>
      <c r="J57" s="86" t="s">
        <v>191</v>
      </c>
      <c r="K57" s="86"/>
    </row>
    <row r="58" spans="1:11" ht="14">
      <c r="A58" s="81" t="str">
        <f t="shared" si="0"/>
        <v>Research on Design Optimization【510203002901】</v>
      </c>
      <c r="B58" s="150" t="s">
        <v>192</v>
      </c>
      <c r="C58" s="150" t="s">
        <v>104</v>
      </c>
      <c r="D58" s="150" t="s">
        <v>171</v>
      </c>
      <c r="E58" s="150" t="s">
        <v>1248</v>
      </c>
      <c r="F58" s="150" t="s">
        <v>106</v>
      </c>
      <c r="G58" s="151">
        <v>2026</v>
      </c>
      <c r="H58" s="150" t="s">
        <v>1248</v>
      </c>
      <c r="I58" s="150" t="s">
        <v>193</v>
      </c>
      <c r="J58" s="86" t="s">
        <v>193</v>
      </c>
      <c r="K58" s="86"/>
    </row>
    <row r="59" spans="1:11" ht="14">
      <c r="A59" s="81" t="str">
        <f t="shared" si="0"/>
        <v>Research on Nanomaterials Engineering【510203003001】</v>
      </c>
      <c r="B59" s="150" t="s">
        <v>194</v>
      </c>
      <c r="C59" s="150" t="s">
        <v>104</v>
      </c>
      <c r="D59" s="150" t="s">
        <v>171</v>
      </c>
      <c r="E59" s="150" t="s">
        <v>1249</v>
      </c>
      <c r="F59" s="150" t="s">
        <v>106</v>
      </c>
      <c r="G59" s="151">
        <v>2026</v>
      </c>
      <c r="H59" s="150" t="s">
        <v>1249</v>
      </c>
      <c r="I59" s="150" t="s">
        <v>195</v>
      </c>
      <c r="J59" s="86" t="s">
        <v>195</v>
      </c>
      <c r="K59" s="86"/>
    </row>
    <row r="60" spans="1:11" ht="14">
      <c r="A60" s="81" t="str">
        <f t="shared" si="0"/>
        <v>Research on Fluid Engineering【510203003101】</v>
      </c>
      <c r="B60" s="150" t="s">
        <v>1726</v>
      </c>
      <c r="C60" s="150" t="s">
        <v>104</v>
      </c>
      <c r="D60" s="150" t="s">
        <v>171</v>
      </c>
      <c r="E60" s="150" t="s">
        <v>1250</v>
      </c>
      <c r="F60" s="150" t="s">
        <v>106</v>
      </c>
      <c r="G60" s="151">
        <v>2026</v>
      </c>
      <c r="H60" s="150" t="s">
        <v>1250</v>
      </c>
      <c r="I60" s="150" t="s">
        <v>172</v>
      </c>
      <c r="J60" s="86" t="s">
        <v>1135</v>
      </c>
      <c r="K60" s="86"/>
    </row>
    <row r="61" spans="1:11" ht="14">
      <c r="A61" s="81" t="str">
        <f t="shared" si="0"/>
        <v>Research on Solid State Physics【510204000101】</v>
      </c>
      <c r="B61" s="150" t="s">
        <v>196</v>
      </c>
      <c r="C61" s="150" t="s">
        <v>104</v>
      </c>
      <c r="D61" s="150" t="s">
        <v>197</v>
      </c>
      <c r="E61" s="150" t="s">
        <v>1251</v>
      </c>
      <c r="F61" s="150" t="s">
        <v>106</v>
      </c>
      <c r="G61" s="151">
        <v>2026</v>
      </c>
      <c r="H61" s="150" t="s">
        <v>1251</v>
      </c>
      <c r="I61" s="150" t="s">
        <v>198</v>
      </c>
      <c r="J61" s="86" t="s">
        <v>198</v>
      </c>
      <c r="K61" s="86"/>
    </row>
    <row r="62" spans="1:11" ht="14">
      <c r="A62" s="81" t="str">
        <f t="shared" si="0"/>
        <v>Research on Quantum Solid-state Science【510204000401】</v>
      </c>
      <c r="B62" s="150" t="s">
        <v>199</v>
      </c>
      <c r="C62" s="150" t="s">
        <v>104</v>
      </c>
      <c r="D62" s="150" t="s">
        <v>197</v>
      </c>
      <c r="E62" s="150" t="s">
        <v>1252</v>
      </c>
      <c r="F62" s="150" t="s">
        <v>106</v>
      </c>
      <c r="G62" s="151">
        <v>2026</v>
      </c>
      <c r="H62" s="150" t="s">
        <v>1252</v>
      </c>
      <c r="I62" s="150" t="s">
        <v>200</v>
      </c>
      <c r="J62" s="86" t="s">
        <v>200</v>
      </c>
      <c r="K62" s="86"/>
    </row>
    <row r="63" spans="1:11" ht="14">
      <c r="A63" s="81" t="str">
        <f t="shared" si="0"/>
        <v>Research on Molecular Nano-engineering【510204000601】</v>
      </c>
      <c r="B63" s="150" t="s">
        <v>201</v>
      </c>
      <c r="C63" s="150" t="s">
        <v>104</v>
      </c>
      <c r="D63" s="150" t="s">
        <v>197</v>
      </c>
      <c r="E63" s="150" t="s">
        <v>1253</v>
      </c>
      <c r="F63" s="150" t="s">
        <v>106</v>
      </c>
      <c r="G63" s="151">
        <v>2026</v>
      </c>
      <c r="H63" s="150" t="s">
        <v>1253</v>
      </c>
      <c r="I63" s="150" t="s">
        <v>202</v>
      </c>
      <c r="J63" s="86" t="s">
        <v>202</v>
      </c>
      <c r="K63" s="86"/>
    </row>
    <row r="64" spans="1:11" ht="14">
      <c r="A64" s="81" t="str">
        <f t="shared" si="0"/>
        <v>Research on Nano Materials Informatics【510204000901】</v>
      </c>
      <c r="B64" s="150" t="s">
        <v>203</v>
      </c>
      <c r="C64" s="150" t="s">
        <v>104</v>
      </c>
      <c r="D64" s="150" t="s">
        <v>197</v>
      </c>
      <c r="E64" s="150" t="s">
        <v>1254</v>
      </c>
      <c r="F64" s="150" t="s">
        <v>106</v>
      </c>
      <c r="G64" s="151">
        <v>2026</v>
      </c>
      <c r="H64" s="150" t="s">
        <v>1255</v>
      </c>
      <c r="I64" s="150" t="s">
        <v>204</v>
      </c>
      <c r="J64" s="86" t="s">
        <v>204</v>
      </c>
      <c r="K64" s="86"/>
    </row>
    <row r="65" spans="1:11" ht="14">
      <c r="A65" s="81" t="str">
        <f t="shared" si="0"/>
        <v>Research on Integrated System Design【510204001701】</v>
      </c>
      <c r="B65" s="150" t="s">
        <v>1727</v>
      </c>
      <c r="C65" s="150" t="s">
        <v>104</v>
      </c>
      <c r="D65" s="150" t="s">
        <v>197</v>
      </c>
      <c r="E65" s="150" t="s">
        <v>1256</v>
      </c>
      <c r="F65" s="150" t="s">
        <v>106</v>
      </c>
      <c r="G65" s="151">
        <v>2026</v>
      </c>
      <c r="H65" s="150" t="s">
        <v>1256</v>
      </c>
      <c r="I65" s="150" t="s">
        <v>205</v>
      </c>
      <c r="J65" s="86" t="s">
        <v>205</v>
      </c>
      <c r="K65" s="86"/>
    </row>
    <row r="66" spans="1:11" ht="14">
      <c r="A66" s="81" t="str">
        <f t="shared" ref="A66:A129" si="1">I66&amp;"【"&amp;E66&amp;F66&amp;"】"</f>
        <v>Research on Radio and Optical Converged Systems【510204001901】</v>
      </c>
      <c r="B66" s="150" t="s">
        <v>206</v>
      </c>
      <c r="C66" s="150" t="s">
        <v>104</v>
      </c>
      <c r="D66" s="150" t="s">
        <v>197</v>
      </c>
      <c r="E66" s="150" t="s">
        <v>1257</v>
      </c>
      <c r="F66" s="150" t="s">
        <v>106</v>
      </c>
      <c r="G66" s="151">
        <v>2026</v>
      </c>
      <c r="H66" s="150" t="s">
        <v>1257</v>
      </c>
      <c r="I66" s="150" t="s">
        <v>207</v>
      </c>
      <c r="J66" s="86" t="s">
        <v>207</v>
      </c>
      <c r="K66" s="86"/>
    </row>
    <row r="67" spans="1:11" ht="14">
      <c r="A67" s="81" t="str">
        <f t="shared" si="1"/>
        <v>Research on BioMicrosystem【510204002201】</v>
      </c>
      <c r="B67" s="150" t="s">
        <v>208</v>
      </c>
      <c r="C67" s="150" t="s">
        <v>104</v>
      </c>
      <c r="D67" s="150" t="s">
        <v>197</v>
      </c>
      <c r="E67" s="150" t="s">
        <v>1258</v>
      </c>
      <c r="F67" s="150" t="s">
        <v>106</v>
      </c>
      <c r="G67" s="151">
        <v>2026</v>
      </c>
      <c r="H67" s="150" t="s">
        <v>1258</v>
      </c>
      <c r="I67" s="150" t="s">
        <v>209</v>
      </c>
      <c r="J67" s="86" t="s">
        <v>209</v>
      </c>
      <c r="K67" s="86"/>
    </row>
    <row r="68" spans="1:11" ht="14">
      <c r="A68" s="81" t="str">
        <f t="shared" si="1"/>
        <v>Research on Photonic Information Technology【510204002301】</v>
      </c>
      <c r="B68" s="150" t="s">
        <v>1136</v>
      </c>
      <c r="C68" s="150" t="s">
        <v>104</v>
      </c>
      <c r="D68" s="150" t="s">
        <v>197</v>
      </c>
      <c r="E68" s="150" t="s">
        <v>1259</v>
      </c>
      <c r="F68" s="150" t="s">
        <v>106</v>
      </c>
      <c r="G68" s="151">
        <v>2026</v>
      </c>
      <c r="H68" s="150" t="s">
        <v>1259</v>
      </c>
      <c r="I68" s="150" t="s">
        <v>1137</v>
      </c>
      <c r="J68" s="86" t="s">
        <v>1137</v>
      </c>
      <c r="K68" s="86"/>
    </row>
    <row r="69" spans="1:11" ht="14">
      <c r="A69" s="81" t="str">
        <f t="shared" si="1"/>
        <v>Research on Advanced Theoretical Condensed Matter Physics【510204002401】</v>
      </c>
      <c r="B69" s="150" t="s">
        <v>1138</v>
      </c>
      <c r="C69" s="150" t="s">
        <v>104</v>
      </c>
      <c r="D69" s="150" t="s">
        <v>197</v>
      </c>
      <c r="E69" s="150" t="s">
        <v>1260</v>
      </c>
      <c r="F69" s="150" t="s">
        <v>106</v>
      </c>
      <c r="G69" s="151">
        <v>2026</v>
      </c>
      <c r="H69" s="150" t="s">
        <v>1260</v>
      </c>
      <c r="I69" s="150" t="s">
        <v>1139</v>
      </c>
      <c r="J69" s="86" t="s">
        <v>1139</v>
      </c>
      <c r="K69" s="86"/>
    </row>
    <row r="70" spans="1:11" ht="14">
      <c r="A70" s="81" t="str">
        <f t="shared" si="1"/>
        <v>Research on Crystal Engineering of Green Semiconductors【510204002501】</v>
      </c>
      <c r="B70" s="150" t="s">
        <v>1728</v>
      </c>
      <c r="C70" s="150" t="s">
        <v>104</v>
      </c>
      <c r="D70" s="150" t="s">
        <v>197</v>
      </c>
      <c r="E70" s="150" t="s">
        <v>1261</v>
      </c>
      <c r="F70" s="150" t="s">
        <v>106</v>
      </c>
      <c r="G70" s="151">
        <v>2026</v>
      </c>
      <c r="H70" s="150" t="s">
        <v>1261</v>
      </c>
      <c r="I70" s="150" t="s">
        <v>1140</v>
      </c>
      <c r="J70" s="86" t="s">
        <v>1140</v>
      </c>
      <c r="K70" s="86"/>
    </row>
    <row r="71" spans="1:11" ht="14">
      <c r="A71" s="81" t="str">
        <f t="shared" si="1"/>
        <v>Research on Bioiontronics【510204002601】</v>
      </c>
      <c r="B71" s="150" t="s">
        <v>1729</v>
      </c>
      <c r="C71" s="150" t="s">
        <v>104</v>
      </c>
      <c r="D71" s="150" t="s">
        <v>197</v>
      </c>
      <c r="E71" s="150" t="s">
        <v>1730</v>
      </c>
      <c r="F71" s="150" t="s">
        <v>106</v>
      </c>
      <c r="G71" s="151">
        <v>2026</v>
      </c>
      <c r="H71" s="150" t="s">
        <v>1730</v>
      </c>
      <c r="I71" s="150" t="s">
        <v>1731</v>
      </c>
      <c r="J71" s="86" t="s">
        <v>1731</v>
      </c>
      <c r="K71" s="86"/>
    </row>
    <row r="72" spans="1:11" ht="14">
      <c r="A72" s="81" t="str">
        <f t="shared" si="1"/>
        <v>Research on Semiconductor Device Materials Engineering【510204002701】</v>
      </c>
      <c r="B72" s="150" t="s">
        <v>1732</v>
      </c>
      <c r="C72" s="150" t="s">
        <v>104</v>
      </c>
      <c r="D72" s="150" t="s">
        <v>197</v>
      </c>
      <c r="E72" s="150" t="s">
        <v>1733</v>
      </c>
      <c r="F72" s="150" t="s">
        <v>106</v>
      </c>
      <c r="G72" s="151">
        <v>2026</v>
      </c>
      <c r="H72" s="150" t="s">
        <v>1733</v>
      </c>
      <c r="I72" s="150" t="s">
        <v>1734</v>
      </c>
      <c r="J72" s="86" t="s">
        <v>1734</v>
      </c>
      <c r="K72" s="86"/>
    </row>
    <row r="73" spans="1:11" ht="14">
      <c r="A73" s="81" t="str">
        <f t="shared" si="1"/>
        <v>Research on Intelligent System Design【510204002801】</v>
      </c>
      <c r="B73" s="150" t="s">
        <v>1735</v>
      </c>
      <c r="C73" s="150" t="s">
        <v>104</v>
      </c>
      <c r="D73" s="150" t="s">
        <v>197</v>
      </c>
      <c r="E73" s="150" t="s">
        <v>1736</v>
      </c>
      <c r="F73" s="150" t="s">
        <v>106</v>
      </c>
      <c r="G73" s="151">
        <v>2026</v>
      </c>
      <c r="H73" s="150" t="s">
        <v>1736</v>
      </c>
      <c r="I73" s="150" t="s">
        <v>1737</v>
      </c>
      <c r="J73" s="86" t="s">
        <v>1737</v>
      </c>
      <c r="K73" s="86"/>
    </row>
    <row r="74" spans="1:11" ht="14">
      <c r="A74" s="81" t="str">
        <f t="shared" si="1"/>
        <v>Research on Ergonomics in Advanced Media【510205000101】</v>
      </c>
      <c r="B74" s="150" t="s">
        <v>1262</v>
      </c>
      <c r="C74" s="150" t="s">
        <v>104</v>
      </c>
      <c r="D74" s="150" t="s">
        <v>210</v>
      </c>
      <c r="E74" s="150" t="s">
        <v>1263</v>
      </c>
      <c r="F74" s="150" t="s">
        <v>106</v>
      </c>
      <c r="G74" s="151">
        <v>2026</v>
      </c>
      <c r="H74" s="150" t="s">
        <v>1263</v>
      </c>
      <c r="I74" s="150" t="s">
        <v>211</v>
      </c>
      <c r="J74" s="86" t="s">
        <v>211</v>
      </c>
      <c r="K74" s="86"/>
    </row>
    <row r="75" spans="1:11" ht="14">
      <c r="A75" s="81" t="str">
        <f t="shared" si="1"/>
        <v>Research on Communication Acoustics【510205000501】</v>
      </c>
      <c r="B75" s="150" t="s">
        <v>212</v>
      </c>
      <c r="C75" s="150" t="s">
        <v>104</v>
      </c>
      <c r="D75" s="150" t="s">
        <v>210</v>
      </c>
      <c r="E75" s="150" t="s">
        <v>1264</v>
      </c>
      <c r="F75" s="150" t="s">
        <v>106</v>
      </c>
      <c r="G75" s="151">
        <v>2026</v>
      </c>
      <c r="H75" s="150" t="s">
        <v>1264</v>
      </c>
      <c r="I75" s="150" t="s">
        <v>213</v>
      </c>
      <c r="J75" s="86" t="s">
        <v>213</v>
      </c>
      <c r="K75" s="86"/>
    </row>
    <row r="76" spans="1:11" ht="14">
      <c r="A76" s="81" t="str">
        <f t="shared" si="1"/>
        <v>Research on Intermedia Music Study【510205000701】</v>
      </c>
      <c r="B76" s="150" t="s">
        <v>1141</v>
      </c>
      <c r="C76" s="150" t="s">
        <v>104</v>
      </c>
      <c r="D76" s="150" t="s">
        <v>210</v>
      </c>
      <c r="E76" s="150" t="s">
        <v>1265</v>
      </c>
      <c r="F76" s="150" t="s">
        <v>106</v>
      </c>
      <c r="G76" s="151">
        <v>2026</v>
      </c>
      <c r="H76" s="150" t="s">
        <v>1265</v>
      </c>
      <c r="I76" s="150" t="s">
        <v>214</v>
      </c>
      <c r="J76" s="86" t="s">
        <v>214</v>
      </c>
      <c r="K76" s="86"/>
    </row>
    <row r="77" spans="1:11" ht="14">
      <c r="A77" s="81" t="str">
        <f t="shared" si="1"/>
        <v>Research on Intelligence Dynamics and Representation Systems【510205001701】</v>
      </c>
      <c r="B77" s="150" t="s">
        <v>215</v>
      </c>
      <c r="C77" s="150" t="s">
        <v>104</v>
      </c>
      <c r="D77" s="150" t="s">
        <v>210</v>
      </c>
      <c r="E77" s="150" t="s">
        <v>1266</v>
      </c>
      <c r="F77" s="150" t="s">
        <v>106</v>
      </c>
      <c r="G77" s="151">
        <v>2026</v>
      </c>
      <c r="H77" s="150" t="s">
        <v>1266</v>
      </c>
      <c r="I77" s="150" t="s">
        <v>216</v>
      </c>
      <c r="J77" s="86" t="s">
        <v>216</v>
      </c>
      <c r="K77" s="86"/>
    </row>
    <row r="78" spans="1:11" ht="14">
      <c r="A78" s="81" t="str">
        <f t="shared" si="1"/>
        <v>Research on Biological Expression【510205001801】</v>
      </c>
      <c r="B78" s="150" t="s">
        <v>217</v>
      </c>
      <c r="C78" s="150" t="s">
        <v>104</v>
      </c>
      <c r="D78" s="150" t="s">
        <v>210</v>
      </c>
      <c r="E78" s="150" t="s">
        <v>1267</v>
      </c>
      <c r="F78" s="150" t="s">
        <v>106</v>
      </c>
      <c r="G78" s="151">
        <v>2026</v>
      </c>
      <c r="H78" s="150" t="s">
        <v>1267</v>
      </c>
      <c r="I78" s="150" t="s">
        <v>218</v>
      </c>
      <c r="J78" s="86" t="s">
        <v>218</v>
      </c>
      <c r="K78" s="86"/>
    </row>
    <row r="79" spans="1:11" ht="14">
      <c r="A79" s="81" t="str">
        <f t="shared" si="1"/>
        <v>Research on Cognitive Science【510205001901】</v>
      </c>
      <c r="B79" s="150" t="s">
        <v>219</v>
      </c>
      <c r="C79" s="150" t="s">
        <v>104</v>
      </c>
      <c r="D79" s="150" t="s">
        <v>210</v>
      </c>
      <c r="E79" s="150" t="s">
        <v>1268</v>
      </c>
      <c r="F79" s="150" t="s">
        <v>106</v>
      </c>
      <c r="G79" s="151">
        <v>2026</v>
      </c>
      <c r="H79" s="150" t="s">
        <v>1268</v>
      </c>
      <c r="I79" s="150" t="s">
        <v>220</v>
      </c>
      <c r="J79" s="86" t="s">
        <v>220</v>
      </c>
      <c r="K79" s="86"/>
    </row>
    <row r="80" spans="1:11" ht="14">
      <c r="A80" s="81" t="str">
        <f t="shared" si="1"/>
        <v>Research on Human Media Technology【510205002001】</v>
      </c>
      <c r="B80" s="150" t="s">
        <v>221</v>
      </c>
      <c r="C80" s="150" t="s">
        <v>104</v>
      </c>
      <c r="D80" s="150" t="s">
        <v>210</v>
      </c>
      <c r="E80" s="150" t="s">
        <v>1269</v>
      </c>
      <c r="F80" s="150" t="s">
        <v>106</v>
      </c>
      <c r="G80" s="151">
        <v>2026</v>
      </c>
      <c r="H80" s="150" t="s">
        <v>1269</v>
      </c>
      <c r="I80" s="150" t="s">
        <v>222</v>
      </c>
      <c r="J80" s="86" t="s">
        <v>222</v>
      </c>
      <c r="K80" s="86"/>
    </row>
    <row r="81" spans="1:11" ht="14">
      <c r="A81" s="81" t="str">
        <f t="shared" si="1"/>
        <v>Research on Environmental Art【510205002201】</v>
      </c>
      <c r="B81" s="150" t="s">
        <v>223</v>
      </c>
      <c r="C81" s="150" t="s">
        <v>104</v>
      </c>
      <c r="D81" s="150" t="s">
        <v>210</v>
      </c>
      <c r="E81" s="150" t="s">
        <v>1270</v>
      </c>
      <c r="F81" s="150" t="s">
        <v>106</v>
      </c>
      <c r="G81" s="151">
        <v>2026</v>
      </c>
      <c r="H81" s="150" t="s">
        <v>1270</v>
      </c>
      <c r="I81" s="150" t="s">
        <v>224</v>
      </c>
      <c r="J81" s="86" t="s">
        <v>224</v>
      </c>
      <c r="K81" s="86"/>
    </row>
    <row r="82" spans="1:11" ht="14">
      <c r="A82" s="81" t="str">
        <f t="shared" si="1"/>
        <v>Research on Computer Vision and Pattern Analysis【510206000101】</v>
      </c>
      <c r="B82" s="150" t="s">
        <v>225</v>
      </c>
      <c r="C82" s="150" t="s">
        <v>104</v>
      </c>
      <c r="D82" s="150" t="s">
        <v>226</v>
      </c>
      <c r="E82" s="150" t="s">
        <v>1271</v>
      </c>
      <c r="F82" s="150" t="s">
        <v>106</v>
      </c>
      <c r="G82" s="151">
        <v>2026</v>
      </c>
      <c r="H82" s="150" t="s">
        <v>1271</v>
      </c>
      <c r="I82" s="150" t="s">
        <v>227</v>
      </c>
      <c r="J82" s="86" t="s">
        <v>227</v>
      </c>
      <c r="K82" s="86"/>
    </row>
    <row r="83" spans="1:11" ht="14">
      <c r="A83" s="81" t="str">
        <f t="shared" si="1"/>
        <v>Research on Intelligent Software【510206000801】</v>
      </c>
      <c r="B83" s="150" t="s">
        <v>228</v>
      </c>
      <c r="C83" s="150" t="s">
        <v>104</v>
      </c>
      <c r="D83" s="150" t="s">
        <v>226</v>
      </c>
      <c r="E83" s="150" t="s">
        <v>1272</v>
      </c>
      <c r="F83" s="150" t="s">
        <v>106</v>
      </c>
      <c r="G83" s="151">
        <v>2026</v>
      </c>
      <c r="H83" s="150" t="s">
        <v>1272</v>
      </c>
      <c r="I83" s="150" t="s">
        <v>229</v>
      </c>
      <c r="J83" s="86" t="s">
        <v>229</v>
      </c>
      <c r="K83" s="86"/>
    </row>
    <row r="84" spans="1:11" ht="14">
      <c r="A84" s="81" t="str">
        <f t="shared" si="1"/>
        <v>Research on Reliable Software Engineering【510206000901】</v>
      </c>
      <c r="B84" s="150" t="s">
        <v>1142</v>
      </c>
      <c r="C84" s="150" t="s">
        <v>104</v>
      </c>
      <c r="D84" s="150" t="s">
        <v>226</v>
      </c>
      <c r="E84" s="150" t="s">
        <v>1273</v>
      </c>
      <c r="F84" s="150" t="s">
        <v>106</v>
      </c>
      <c r="G84" s="151">
        <v>2026</v>
      </c>
      <c r="H84" s="150" t="s">
        <v>1273</v>
      </c>
      <c r="I84" s="150" t="s">
        <v>230</v>
      </c>
      <c r="J84" s="86" t="s">
        <v>230</v>
      </c>
      <c r="K84" s="86"/>
    </row>
    <row r="85" spans="1:11" ht="14">
      <c r="A85" s="81" t="str">
        <f t="shared" si="1"/>
        <v>Research on Distributed Systems【510206001001】</v>
      </c>
      <c r="B85" s="150" t="s">
        <v>231</v>
      </c>
      <c r="C85" s="150" t="s">
        <v>104</v>
      </c>
      <c r="D85" s="150" t="s">
        <v>226</v>
      </c>
      <c r="E85" s="150" t="s">
        <v>1274</v>
      </c>
      <c r="F85" s="150" t="s">
        <v>106</v>
      </c>
      <c r="G85" s="151">
        <v>2026</v>
      </c>
      <c r="H85" s="150" t="s">
        <v>1274</v>
      </c>
      <c r="I85" s="150" t="s">
        <v>232</v>
      </c>
      <c r="J85" s="86" t="s">
        <v>232</v>
      </c>
      <c r="K85" s="86"/>
    </row>
    <row r="86" spans="1:11" ht="14">
      <c r="A86" s="81" t="str">
        <f t="shared" si="1"/>
        <v>Research on Advanced Computing Systems【510206001101】</v>
      </c>
      <c r="B86" s="150" t="s">
        <v>233</v>
      </c>
      <c r="C86" s="150" t="s">
        <v>104</v>
      </c>
      <c r="D86" s="150" t="s">
        <v>226</v>
      </c>
      <c r="E86" s="150" t="s">
        <v>1275</v>
      </c>
      <c r="F86" s="150" t="s">
        <v>106</v>
      </c>
      <c r="G86" s="151">
        <v>2026</v>
      </c>
      <c r="H86" s="150" t="s">
        <v>1275</v>
      </c>
      <c r="I86" s="150" t="s">
        <v>234</v>
      </c>
      <c r="J86" s="86" t="s">
        <v>234</v>
      </c>
      <c r="K86" s="86"/>
    </row>
    <row r="87" spans="1:11" ht="14">
      <c r="A87" s="81" t="str">
        <f t="shared" si="1"/>
        <v>Research on Parallel and Distributed Architecture【510206001201】</v>
      </c>
      <c r="B87" s="150" t="s">
        <v>235</v>
      </c>
      <c r="C87" s="150" t="s">
        <v>104</v>
      </c>
      <c r="D87" s="150" t="s">
        <v>226</v>
      </c>
      <c r="E87" s="150" t="s">
        <v>1276</v>
      </c>
      <c r="F87" s="150" t="s">
        <v>106</v>
      </c>
      <c r="G87" s="151">
        <v>2026</v>
      </c>
      <c r="H87" s="150" t="s">
        <v>1276</v>
      </c>
      <c r="I87" s="150" t="s">
        <v>236</v>
      </c>
      <c r="J87" s="86" t="s">
        <v>236</v>
      </c>
      <c r="K87" s="86"/>
    </row>
    <row r="88" spans="1:11" ht="14">
      <c r="A88" s="81" t="str">
        <f t="shared" si="1"/>
        <v>Research on Advanced Processor Architecture【510206001301】</v>
      </c>
      <c r="B88" s="150" t="s">
        <v>237</v>
      </c>
      <c r="C88" s="150" t="s">
        <v>104</v>
      </c>
      <c r="D88" s="150" t="s">
        <v>226</v>
      </c>
      <c r="E88" s="150" t="s">
        <v>1277</v>
      </c>
      <c r="F88" s="150" t="s">
        <v>106</v>
      </c>
      <c r="G88" s="151">
        <v>2026</v>
      </c>
      <c r="H88" s="150" t="s">
        <v>1277</v>
      </c>
      <c r="I88" s="150" t="s">
        <v>238</v>
      </c>
      <c r="J88" s="86" t="s">
        <v>238</v>
      </c>
      <c r="K88" s="86"/>
    </row>
    <row r="89" spans="1:11" ht="14">
      <c r="A89" s="81" t="str">
        <f t="shared" si="1"/>
        <v>Research on Wireless Access【510206001601】</v>
      </c>
      <c r="B89" s="150" t="s">
        <v>239</v>
      </c>
      <c r="C89" s="150" t="s">
        <v>104</v>
      </c>
      <c r="D89" s="150" t="s">
        <v>226</v>
      </c>
      <c r="E89" s="150" t="s">
        <v>1278</v>
      </c>
      <c r="F89" s="150" t="s">
        <v>106</v>
      </c>
      <c r="G89" s="151">
        <v>2026</v>
      </c>
      <c r="H89" s="150" t="s">
        <v>1278</v>
      </c>
      <c r="I89" s="150" t="s">
        <v>240</v>
      </c>
      <c r="J89" s="86" t="s">
        <v>240</v>
      </c>
      <c r="K89" s="86"/>
    </row>
    <row r="90" spans="1:11" ht="14">
      <c r="A90" s="81" t="str">
        <f t="shared" si="1"/>
        <v>Research on Multimedia Information Distribution Systems【510206001701】</v>
      </c>
      <c r="B90" s="150" t="s">
        <v>241</v>
      </c>
      <c r="C90" s="150" t="s">
        <v>104</v>
      </c>
      <c r="D90" s="150" t="s">
        <v>226</v>
      </c>
      <c r="E90" s="150" t="s">
        <v>1279</v>
      </c>
      <c r="F90" s="150" t="s">
        <v>106</v>
      </c>
      <c r="G90" s="151">
        <v>2026</v>
      </c>
      <c r="H90" s="150" t="s">
        <v>1279</v>
      </c>
      <c r="I90" s="150" t="s">
        <v>242</v>
      </c>
      <c r="J90" s="86" t="s">
        <v>242</v>
      </c>
      <c r="K90" s="86"/>
    </row>
    <row r="91" spans="1:11" ht="14">
      <c r="A91" s="81" t="str">
        <f t="shared" si="1"/>
        <v>Research on Audiovisual Information Processing【510206001901】</v>
      </c>
      <c r="B91" s="150" t="s">
        <v>243</v>
      </c>
      <c r="C91" s="150" t="s">
        <v>104</v>
      </c>
      <c r="D91" s="150" t="s">
        <v>226</v>
      </c>
      <c r="E91" s="150" t="s">
        <v>1280</v>
      </c>
      <c r="F91" s="150" t="s">
        <v>106</v>
      </c>
      <c r="G91" s="151">
        <v>2026</v>
      </c>
      <c r="H91" s="150" t="s">
        <v>1280</v>
      </c>
      <c r="I91" s="150" t="s">
        <v>244</v>
      </c>
      <c r="J91" s="86" t="s">
        <v>244</v>
      </c>
      <c r="K91" s="86"/>
    </row>
    <row r="92" spans="1:11" ht="14">
      <c r="A92" s="81" t="str">
        <f t="shared" si="1"/>
        <v>Research on Distributed Computing Systems【510206002001】</v>
      </c>
      <c r="B92" s="150" t="s">
        <v>245</v>
      </c>
      <c r="C92" s="150" t="s">
        <v>104</v>
      </c>
      <c r="D92" s="150" t="s">
        <v>226</v>
      </c>
      <c r="E92" s="150" t="s">
        <v>1281</v>
      </c>
      <c r="F92" s="150" t="s">
        <v>106</v>
      </c>
      <c r="G92" s="151">
        <v>2026</v>
      </c>
      <c r="H92" s="150" t="s">
        <v>1281</v>
      </c>
      <c r="I92" s="150" t="s">
        <v>246</v>
      </c>
      <c r="J92" s="86" t="s">
        <v>246</v>
      </c>
      <c r="K92" s="86"/>
    </row>
    <row r="93" spans="1:11" ht="14">
      <c r="A93" s="81" t="str">
        <f t="shared" si="1"/>
        <v>Research on Perceptual Computing【510206002101】</v>
      </c>
      <c r="B93" s="150" t="s">
        <v>1143</v>
      </c>
      <c r="C93" s="150" t="s">
        <v>104</v>
      </c>
      <c r="D93" s="150" t="s">
        <v>226</v>
      </c>
      <c r="E93" s="150" t="s">
        <v>1282</v>
      </c>
      <c r="F93" s="150" t="s">
        <v>106</v>
      </c>
      <c r="G93" s="151">
        <v>2026</v>
      </c>
      <c r="H93" s="150" t="s">
        <v>1282</v>
      </c>
      <c r="I93" s="150" t="s">
        <v>248</v>
      </c>
      <c r="J93" s="86" t="s">
        <v>248</v>
      </c>
      <c r="K93" s="86"/>
    </row>
    <row r="94" spans="1:11" ht="14">
      <c r="A94" s="81" t="str">
        <f t="shared" si="1"/>
        <v>Research on Image Information【510206002201】</v>
      </c>
      <c r="B94" s="150" t="s">
        <v>249</v>
      </c>
      <c r="C94" s="150" t="s">
        <v>104</v>
      </c>
      <c r="D94" s="150" t="s">
        <v>226</v>
      </c>
      <c r="E94" s="150" t="s">
        <v>1283</v>
      </c>
      <c r="F94" s="150" t="s">
        <v>106</v>
      </c>
      <c r="G94" s="151">
        <v>2026</v>
      </c>
      <c r="H94" s="150" t="s">
        <v>1283</v>
      </c>
      <c r="I94" s="150" t="s">
        <v>250</v>
      </c>
      <c r="J94" s="86" t="s">
        <v>250</v>
      </c>
      <c r="K94" s="86"/>
    </row>
    <row r="95" spans="1:11" ht="14">
      <c r="A95" s="81" t="str">
        <f t="shared" si="1"/>
        <v>Research on Information System Design【510206002501】</v>
      </c>
      <c r="B95" s="150" t="s">
        <v>251</v>
      </c>
      <c r="C95" s="150" t="s">
        <v>104</v>
      </c>
      <c r="D95" s="150" t="s">
        <v>226</v>
      </c>
      <c r="E95" s="150" t="s">
        <v>1284</v>
      </c>
      <c r="F95" s="150" t="s">
        <v>106</v>
      </c>
      <c r="G95" s="151">
        <v>2026</v>
      </c>
      <c r="H95" s="150" t="s">
        <v>1284</v>
      </c>
      <c r="I95" s="150" t="s">
        <v>252</v>
      </c>
      <c r="J95" s="86" t="s">
        <v>252</v>
      </c>
      <c r="K95" s="86"/>
    </row>
    <row r="96" spans="1:11" ht="14">
      <c r="A96" s="81" t="str">
        <f t="shared" si="1"/>
        <v>Research on Wireless Communication Network【510206002601】</v>
      </c>
      <c r="B96" s="150" t="s">
        <v>253</v>
      </c>
      <c r="C96" s="150" t="s">
        <v>104</v>
      </c>
      <c r="D96" s="150" t="s">
        <v>226</v>
      </c>
      <c r="E96" s="150" t="s">
        <v>1285</v>
      </c>
      <c r="F96" s="150" t="s">
        <v>106</v>
      </c>
      <c r="G96" s="151">
        <v>2026</v>
      </c>
      <c r="H96" s="150" t="s">
        <v>1285</v>
      </c>
      <c r="I96" s="150" t="s">
        <v>254</v>
      </c>
      <c r="J96" s="86" t="s">
        <v>254</v>
      </c>
      <c r="K96" s="86"/>
    </row>
    <row r="97" spans="1:11" ht="14">
      <c r="A97" s="81" t="str">
        <f t="shared" si="1"/>
        <v>Research on Networked Systems【510206002701】</v>
      </c>
      <c r="B97" s="150" t="s">
        <v>255</v>
      </c>
      <c r="C97" s="150" t="s">
        <v>104</v>
      </c>
      <c r="D97" s="150" t="s">
        <v>226</v>
      </c>
      <c r="E97" s="150" t="s">
        <v>1286</v>
      </c>
      <c r="F97" s="150" t="s">
        <v>106</v>
      </c>
      <c r="G97" s="151">
        <v>2026</v>
      </c>
      <c r="H97" s="150" t="s">
        <v>1286</v>
      </c>
      <c r="I97" s="150" t="s">
        <v>256</v>
      </c>
      <c r="J97" s="86" t="s">
        <v>256</v>
      </c>
      <c r="K97" s="86"/>
    </row>
    <row r="98" spans="1:11" ht="14">
      <c r="A98" s="81" t="str">
        <f t="shared" si="1"/>
        <v>Research on Information Access【510206002801】</v>
      </c>
      <c r="B98" s="150" t="s">
        <v>257</v>
      </c>
      <c r="C98" s="150" t="s">
        <v>104</v>
      </c>
      <c r="D98" s="150" t="s">
        <v>226</v>
      </c>
      <c r="E98" s="150" t="s">
        <v>1287</v>
      </c>
      <c r="F98" s="150" t="s">
        <v>106</v>
      </c>
      <c r="G98" s="151">
        <v>2026</v>
      </c>
      <c r="H98" s="150" t="s">
        <v>1287</v>
      </c>
      <c r="I98" s="150" t="s">
        <v>258</v>
      </c>
      <c r="J98" s="86" t="s">
        <v>258</v>
      </c>
      <c r="K98" s="86"/>
    </row>
    <row r="99" spans="1:11" ht="14">
      <c r="A99" s="81" t="str">
        <f t="shared" si="1"/>
        <v>Research on Bioinformatics【510206002901】</v>
      </c>
      <c r="B99" s="150" t="s">
        <v>259</v>
      </c>
      <c r="C99" s="150" t="s">
        <v>104</v>
      </c>
      <c r="D99" s="150" t="s">
        <v>226</v>
      </c>
      <c r="E99" s="150" t="s">
        <v>1288</v>
      </c>
      <c r="F99" s="150" t="s">
        <v>106</v>
      </c>
      <c r="G99" s="151">
        <v>2026</v>
      </c>
      <c r="H99" s="150" t="s">
        <v>1288</v>
      </c>
      <c r="I99" s="150" t="s">
        <v>260</v>
      </c>
      <c r="J99" s="86" t="s">
        <v>260</v>
      </c>
      <c r="K99" s="86"/>
    </row>
    <row r="100" spans="1:11" ht="14">
      <c r="A100" s="81" t="str">
        <f t="shared" si="1"/>
        <v>Research on Media Intelligence【510206003001】</v>
      </c>
      <c r="B100" s="150" t="s">
        <v>261</v>
      </c>
      <c r="C100" s="150" t="s">
        <v>104</v>
      </c>
      <c r="D100" s="150" t="s">
        <v>226</v>
      </c>
      <c r="E100" s="150" t="s">
        <v>1289</v>
      </c>
      <c r="F100" s="150" t="s">
        <v>106</v>
      </c>
      <c r="G100" s="151">
        <v>2026</v>
      </c>
      <c r="H100" s="150" t="s">
        <v>1289</v>
      </c>
      <c r="I100" s="150" t="s">
        <v>262</v>
      </c>
      <c r="J100" s="86" t="s">
        <v>262</v>
      </c>
      <c r="K100" s="86"/>
    </row>
    <row r="101" spans="1:11" ht="14">
      <c r="A101" s="81" t="str">
        <f t="shared" si="1"/>
        <v>Research on Computational Biology【510206003101】</v>
      </c>
      <c r="B101" s="150" t="s">
        <v>263</v>
      </c>
      <c r="C101" s="150" t="s">
        <v>104</v>
      </c>
      <c r="D101" s="150" t="s">
        <v>226</v>
      </c>
      <c r="E101" s="150" t="s">
        <v>1290</v>
      </c>
      <c r="F101" s="150" t="s">
        <v>106</v>
      </c>
      <c r="G101" s="151">
        <v>2026</v>
      </c>
      <c r="H101" s="150" t="s">
        <v>1290</v>
      </c>
      <c r="I101" s="150" t="s">
        <v>264</v>
      </c>
      <c r="J101" s="86" t="s">
        <v>264</v>
      </c>
      <c r="K101" s="86"/>
    </row>
    <row r="102" spans="1:11" ht="14">
      <c r="A102" s="81" t="str">
        <f t="shared" si="1"/>
        <v>Research on Performance Evaluation of Information Systems【510206003201】</v>
      </c>
      <c r="B102" s="150" t="s">
        <v>265</v>
      </c>
      <c r="C102" s="150" t="s">
        <v>104</v>
      </c>
      <c r="D102" s="150" t="s">
        <v>226</v>
      </c>
      <c r="E102" s="150" t="s">
        <v>1291</v>
      </c>
      <c r="F102" s="150" t="s">
        <v>106</v>
      </c>
      <c r="G102" s="151">
        <v>2026</v>
      </c>
      <c r="H102" s="150" t="s">
        <v>1291</v>
      </c>
      <c r="I102" s="150" t="s">
        <v>266</v>
      </c>
      <c r="J102" s="86" t="s">
        <v>266</v>
      </c>
      <c r="K102" s="86"/>
    </row>
    <row r="103" spans="1:11" ht="14">
      <c r="A103" s="81" t="str">
        <f t="shared" si="1"/>
        <v>Research on Computer Programming Languages【510206003301】</v>
      </c>
      <c r="B103" s="150" t="s">
        <v>267</v>
      </c>
      <c r="C103" s="150" t="s">
        <v>104</v>
      </c>
      <c r="D103" s="150" t="s">
        <v>226</v>
      </c>
      <c r="E103" s="150" t="s">
        <v>1292</v>
      </c>
      <c r="F103" s="150" t="s">
        <v>106</v>
      </c>
      <c r="G103" s="151">
        <v>2026</v>
      </c>
      <c r="H103" s="150" t="s">
        <v>1292</v>
      </c>
      <c r="I103" s="150" t="s">
        <v>268</v>
      </c>
      <c r="J103" s="86" t="s">
        <v>268</v>
      </c>
      <c r="K103" s="86"/>
    </row>
    <row r="104" spans="1:11" ht="14">
      <c r="A104" s="81" t="str">
        <f t="shared" si="1"/>
        <v>Research on Autonomous Agent System【510206003401】</v>
      </c>
      <c r="B104" s="150" t="s">
        <v>1144</v>
      </c>
      <c r="C104" s="150" t="s">
        <v>104</v>
      </c>
      <c r="D104" s="150" t="s">
        <v>226</v>
      </c>
      <c r="E104" s="150" t="s">
        <v>1293</v>
      </c>
      <c r="F104" s="150" t="s">
        <v>106</v>
      </c>
      <c r="G104" s="151">
        <v>2026</v>
      </c>
      <c r="H104" s="150" t="s">
        <v>1293</v>
      </c>
      <c r="I104" s="150" t="s">
        <v>269</v>
      </c>
      <c r="J104" s="86" t="s">
        <v>269</v>
      </c>
      <c r="K104" s="86"/>
    </row>
    <row r="105" spans="1:11" ht="14">
      <c r="A105" s="81" t="str">
        <f t="shared" si="1"/>
        <v>Research on Information Security【510206003501】</v>
      </c>
      <c r="B105" s="150" t="s">
        <v>255</v>
      </c>
      <c r="C105" s="150" t="s">
        <v>104</v>
      </c>
      <c r="D105" s="150" t="s">
        <v>226</v>
      </c>
      <c r="E105" s="150" t="s">
        <v>1294</v>
      </c>
      <c r="F105" s="150" t="s">
        <v>106</v>
      </c>
      <c r="G105" s="151">
        <v>2026</v>
      </c>
      <c r="H105" s="150" t="s">
        <v>1294</v>
      </c>
      <c r="I105" s="150" t="s">
        <v>270</v>
      </c>
      <c r="J105" s="86" t="s">
        <v>270</v>
      </c>
      <c r="K105" s="86"/>
    </row>
    <row r="106" spans="1:11" ht="14">
      <c r="A106" s="81" t="str">
        <f t="shared" si="1"/>
        <v>Research on Optimization and Learning for Systems【510206003601】</v>
      </c>
      <c r="B106" s="150" t="s">
        <v>271</v>
      </c>
      <c r="C106" s="150" t="s">
        <v>104</v>
      </c>
      <c r="D106" s="150" t="s">
        <v>226</v>
      </c>
      <c r="E106" s="150" t="s">
        <v>1295</v>
      </c>
      <c r="F106" s="150" t="s">
        <v>106</v>
      </c>
      <c r="G106" s="151">
        <v>2026</v>
      </c>
      <c r="H106" s="150" t="s">
        <v>1295</v>
      </c>
      <c r="I106" s="150" t="s">
        <v>272</v>
      </c>
      <c r="J106" s="86" t="s">
        <v>272</v>
      </c>
      <c r="K106" s="86"/>
    </row>
    <row r="107" spans="1:11" ht="14">
      <c r="A107" s="81" t="str">
        <f t="shared" si="1"/>
        <v>Research on Natural Language Processing【510206003701】</v>
      </c>
      <c r="B107" s="150" t="s">
        <v>273</v>
      </c>
      <c r="C107" s="150" t="s">
        <v>104</v>
      </c>
      <c r="D107" s="150" t="s">
        <v>226</v>
      </c>
      <c r="E107" s="150" t="s">
        <v>1296</v>
      </c>
      <c r="F107" s="150" t="s">
        <v>106</v>
      </c>
      <c r="G107" s="151">
        <v>2026</v>
      </c>
      <c r="H107" s="150" t="s">
        <v>1296</v>
      </c>
      <c r="I107" s="150" t="s">
        <v>274</v>
      </c>
      <c r="J107" s="86" t="s">
        <v>274</v>
      </c>
      <c r="K107" s="86"/>
    </row>
    <row r="108" spans="1:11" ht="14">
      <c r="A108" s="81" t="str">
        <f t="shared" si="1"/>
        <v>Research on Cryptographic Protocols【510206003801】</v>
      </c>
      <c r="B108" s="150" t="s">
        <v>275</v>
      </c>
      <c r="C108" s="150" t="s">
        <v>104</v>
      </c>
      <c r="D108" s="150" t="s">
        <v>226</v>
      </c>
      <c r="E108" s="150" t="s">
        <v>1297</v>
      </c>
      <c r="F108" s="150" t="s">
        <v>106</v>
      </c>
      <c r="G108" s="151">
        <v>2026</v>
      </c>
      <c r="H108" s="150" t="s">
        <v>1297</v>
      </c>
      <c r="I108" s="150" t="s">
        <v>276</v>
      </c>
      <c r="J108" s="86" t="s">
        <v>276</v>
      </c>
      <c r="K108" s="86"/>
    </row>
    <row r="109" spans="1:11" ht="14">
      <c r="A109" s="81" t="str">
        <f t="shared" si="1"/>
        <v>Research on Computer Graphics【510206003901】</v>
      </c>
      <c r="B109" s="150" t="s">
        <v>277</v>
      </c>
      <c r="C109" s="150" t="s">
        <v>104</v>
      </c>
      <c r="D109" s="150" t="s">
        <v>226</v>
      </c>
      <c r="E109" s="150" t="s">
        <v>1298</v>
      </c>
      <c r="F109" s="150" t="s">
        <v>106</v>
      </c>
      <c r="G109" s="151">
        <v>2026</v>
      </c>
      <c r="H109" s="150" t="s">
        <v>1298</v>
      </c>
      <c r="I109" s="150" t="s">
        <v>278</v>
      </c>
      <c r="J109" s="86" t="s">
        <v>278</v>
      </c>
      <c r="K109" s="86"/>
    </row>
    <row r="110" spans="1:11" ht="14">
      <c r="A110" s="81" t="str">
        <f t="shared" si="1"/>
        <v>Research on Optical Communication System【510206004001】</v>
      </c>
      <c r="B110" s="150" t="s">
        <v>279</v>
      </c>
      <c r="C110" s="150" t="s">
        <v>104</v>
      </c>
      <c r="D110" s="150" t="s">
        <v>226</v>
      </c>
      <c r="E110" s="150" t="s">
        <v>1299</v>
      </c>
      <c r="F110" s="150" t="s">
        <v>106</v>
      </c>
      <c r="G110" s="151">
        <v>2026</v>
      </c>
      <c r="H110" s="150" t="s">
        <v>1299</v>
      </c>
      <c r="I110" s="150" t="s">
        <v>280</v>
      </c>
      <c r="J110" s="86" t="s">
        <v>280</v>
      </c>
      <c r="K110" s="86"/>
    </row>
    <row r="111" spans="1:11" ht="14">
      <c r="A111" s="81" t="str">
        <f t="shared" si="1"/>
        <v>Research on Intelligent Sensing Systems【510206004101】</v>
      </c>
      <c r="B111" s="150" t="s">
        <v>1738</v>
      </c>
      <c r="C111" s="150" t="s">
        <v>104</v>
      </c>
      <c r="D111" s="150" t="s">
        <v>226</v>
      </c>
      <c r="E111" s="150" t="s">
        <v>1300</v>
      </c>
      <c r="F111" s="150" t="s">
        <v>106</v>
      </c>
      <c r="G111" s="151">
        <v>2026</v>
      </c>
      <c r="H111" s="150" t="s">
        <v>1300</v>
      </c>
      <c r="I111" s="150" t="s">
        <v>1739</v>
      </c>
      <c r="J111" s="86" t="s">
        <v>1739</v>
      </c>
      <c r="K111" s="86"/>
    </row>
    <row r="112" spans="1:11" ht="14">
      <c r="A112" s="81" t="str">
        <f t="shared" si="1"/>
        <v>Research on Mathematical Informatics of Natural Language【510206004201】</v>
      </c>
      <c r="B112" s="150" t="s">
        <v>281</v>
      </c>
      <c r="C112" s="150" t="s">
        <v>104</v>
      </c>
      <c r="D112" s="150" t="s">
        <v>226</v>
      </c>
      <c r="E112" s="150" t="s">
        <v>1301</v>
      </c>
      <c r="F112" s="150" t="s">
        <v>106</v>
      </c>
      <c r="G112" s="151">
        <v>2026</v>
      </c>
      <c r="H112" s="150" t="s">
        <v>1301</v>
      </c>
      <c r="I112" s="150" t="s">
        <v>282</v>
      </c>
      <c r="J112" s="86" t="s">
        <v>282</v>
      </c>
      <c r="K112" s="86"/>
    </row>
    <row r="113" spans="1:11" ht="14">
      <c r="A113" s="81" t="str">
        <f t="shared" si="1"/>
        <v>Research on Linguistic Cognitive Science【510206004301】</v>
      </c>
      <c r="B113" s="150" t="s">
        <v>247</v>
      </c>
      <c r="C113" s="150" t="s">
        <v>104</v>
      </c>
      <c r="D113" s="150" t="s">
        <v>226</v>
      </c>
      <c r="E113" s="150" t="s">
        <v>1302</v>
      </c>
      <c r="F113" s="150" t="s">
        <v>106</v>
      </c>
      <c r="G113" s="151">
        <v>2026</v>
      </c>
      <c r="H113" s="150" t="s">
        <v>1302</v>
      </c>
      <c r="I113" s="150" t="s">
        <v>1145</v>
      </c>
      <c r="J113" s="86" t="s">
        <v>1145</v>
      </c>
      <c r="K113" s="86"/>
    </row>
    <row r="114" spans="1:11" ht="14">
      <c r="A114" s="81" t="str">
        <f t="shared" si="1"/>
        <v>Research on Condesed Matter Science【510207000401】</v>
      </c>
      <c r="B114" s="150" t="s">
        <v>199</v>
      </c>
      <c r="C114" s="150" t="s">
        <v>104</v>
      </c>
      <c r="D114" s="150" t="s">
        <v>283</v>
      </c>
      <c r="E114" s="150" t="s">
        <v>1303</v>
      </c>
      <c r="F114" s="150" t="s">
        <v>106</v>
      </c>
      <c r="G114" s="151">
        <v>2026</v>
      </c>
      <c r="H114" s="150" t="s">
        <v>1303</v>
      </c>
      <c r="I114" s="150" t="s">
        <v>284</v>
      </c>
      <c r="J114" s="86" t="s">
        <v>284</v>
      </c>
      <c r="K114" s="86"/>
    </row>
    <row r="115" spans="1:11" ht="14">
      <c r="A115" s="81" t="str">
        <f t="shared" si="1"/>
        <v>Research on Reaction Dynamics of Materials【510207000501】</v>
      </c>
      <c r="B115" s="150" t="s">
        <v>285</v>
      </c>
      <c r="C115" s="150" t="s">
        <v>104</v>
      </c>
      <c r="D115" s="150" t="s">
        <v>283</v>
      </c>
      <c r="E115" s="150" t="s">
        <v>1304</v>
      </c>
      <c r="F115" s="150" t="s">
        <v>106</v>
      </c>
      <c r="G115" s="151">
        <v>2026</v>
      </c>
      <c r="H115" s="150" t="s">
        <v>1304</v>
      </c>
      <c r="I115" s="150" t="s">
        <v>286</v>
      </c>
      <c r="J115" s="86" t="s">
        <v>286</v>
      </c>
      <c r="K115" s="86"/>
    </row>
    <row r="116" spans="1:11" ht="14">
      <c r="A116" s="81" t="str">
        <f t="shared" si="1"/>
        <v>Research on Physics of Amorphous Materials【510207000601】</v>
      </c>
      <c r="B116" s="150" t="s">
        <v>287</v>
      </c>
      <c r="C116" s="150" t="s">
        <v>104</v>
      </c>
      <c r="D116" s="150" t="s">
        <v>283</v>
      </c>
      <c r="E116" s="150" t="s">
        <v>1305</v>
      </c>
      <c r="F116" s="150" t="s">
        <v>106</v>
      </c>
      <c r="G116" s="151">
        <v>2026</v>
      </c>
      <c r="H116" s="150" t="s">
        <v>1305</v>
      </c>
      <c r="I116" s="150" t="s">
        <v>288</v>
      </c>
      <c r="J116" s="86" t="s">
        <v>288</v>
      </c>
      <c r="K116" s="86"/>
    </row>
    <row r="117" spans="1:11" ht="14">
      <c r="A117" s="81" t="str">
        <f t="shared" si="1"/>
        <v>Research on Computational Mathematics for Materials【510207000701】</v>
      </c>
      <c r="B117" s="150" t="s">
        <v>1130</v>
      </c>
      <c r="C117" s="150" t="s">
        <v>104</v>
      </c>
      <c r="D117" s="150" t="s">
        <v>283</v>
      </c>
      <c r="E117" s="150" t="s">
        <v>1306</v>
      </c>
      <c r="F117" s="150" t="s">
        <v>106</v>
      </c>
      <c r="G117" s="151">
        <v>2026</v>
      </c>
      <c r="H117" s="150" t="s">
        <v>1306</v>
      </c>
      <c r="I117" s="150" t="s">
        <v>289</v>
      </c>
      <c r="J117" s="86" t="s">
        <v>289</v>
      </c>
      <c r="K117" s="86"/>
    </row>
    <row r="118" spans="1:11" ht="14">
      <c r="A118" s="81" t="str">
        <f t="shared" si="1"/>
        <v>Research on Mathematics for Materials【510207000801】</v>
      </c>
      <c r="B118" s="150" t="s">
        <v>144</v>
      </c>
      <c r="C118" s="150" t="s">
        <v>104</v>
      </c>
      <c r="D118" s="150" t="s">
        <v>283</v>
      </c>
      <c r="E118" s="150" t="s">
        <v>1307</v>
      </c>
      <c r="F118" s="150" t="s">
        <v>106</v>
      </c>
      <c r="G118" s="151">
        <v>2026</v>
      </c>
      <c r="H118" s="150" t="s">
        <v>1307</v>
      </c>
      <c r="I118" s="150" t="s">
        <v>290</v>
      </c>
      <c r="J118" s="86" t="s">
        <v>290</v>
      </c>
      <c r="K118" s="86"/>
    </row>
    <row r="119" spans="1:11" ht="14">
      <c r="A119" s="81" t="str">
        <f t="shared" si="1"/>
        <v>Research on Mathematics for Materials【510207000901】</v>
      </c>
      <c r="B119" s="150" t="s">
        <v>125</v>
      </c>
      <c r="C119" s="150" t="s">
        <v>104</v>
      </c>
      <c r="D119" s="150" t="s">
        <v>283</v>
      </c>
      <c r="E119" s="150" t="s">
        <v>1308</v>
      </c>
      <c r="F119" s="150" t="s">
        <v>106</v>
      </c>
      <c r="G119" s="151">
        <v>2026</v>
      </c>
      <c r="H119" s="150" t="s">
        <v>1308</v>
      </c>
      <c r="I119" s="150" t="s">
        <v>290</v>
      </c>
      <c r="J119" s="86" t="s">
        <v>290</v>
      </c>
      <c r="K119" s="86"/>
    </row>
    <row r="120" spans="1:11" ht="14">
      <c r="A120" s="81" t="str">
        <f t="shared" si="1"/>
        <v>Research on Materials Process Engineering【510207001001】</v>
      </c>
      <c r="B120" s="150" t="s">
        <v>291</v>
      </c>
      <c r="C120" s="150" t="s">
        <v>104</v>
      </c>
      <c r="D120" s="150" t="s">
        <v>283</v>
      </c>
      <c r="E120" s="150" t="s">
        <v>1309</v>
      </c>
      <c r="F120" s="150" t="s">
        <v>106</v>
      </c>
      <c r="G120" s="151">
        <v>2026</v>
      </c>
      <c r="H120" s="150" t="s">
        <v>1309</v>
      </c>
      <c r="I120" s="150" t="s">
        <v>187</v>
      </c>
      <c r="J120" s="86" t="s">
        <v>187</v>
      </c>
      <c r="K120" s="86"/>
    </row>
    <row r="121" spans="1:11" ht="14">
      <c r="A121" s="81" t="str">
        <f t="shared" si="1"/>
        <v>Research on Micro and Nano Engineering【510207001101】</v>
      </c>
      <c r="B121" s="150" t="s">
        <v>1725</v>
      </c>
      <c r="C121" s="150" t="s">
        <v>104</v>
      </c>
      <c r="D121" s="150" t="s">
        <v>283</v>
      </c>
      <c r="E121" s="150" t="s">
        <v>1310</v>
      </c>
      <c r="F121" s="150" t="s">
        <v>106</v>
      </c>
      <c r="G121" s="151">
        <v>2026</v>
      </c>
      <c r="H121" s="150" t="s">
        <v>1310</v>
      </c>
      <c r="I121" s="150" t="s">
        <v>292</v>
      </c>
      <c r="J121" s="86" t="s">
        <v>292</v>
      </c>
      <c r="K121" s="86"/>
    </row>
    <row r="122" spans="1:11" ht="14">
      <c r="A122" s="81" t="str">
        <f t="shared" si="1"/>
        <v>Research on Composite Materials Engineering【510207001201】</v>
      </c>
      <c r="B122" s="150" t="s">
        <v>179</v>
      </c>
      <c r="C122" s="150" t="s">
        <v>104</v>
      </c>
      <c r="D122" s="150" t="s">
        <v>283</v>
      </c>
      <c r="E122" s="150" t="s">
        <v>1311</v>
      </c>
      <c r="F122" s="150" t="s">
        <v>106</v>
      </c>
      <c r="G122" s="151">
        <v>2026</v>
      </c>
      <c r="H122" s="150" t="s">
        <v>1311</v>
      </c>
      <c r="I122" s="150" t="s">
        <v>180</v>
      </c>
      <c r="J122" s="86" t="s">
        <v>180</v>
      </c>
      <c r="K122" s="86"/>
    </row>
    <row r="123" spans="1:11" ht="14">
      <c r="A123" s="81" t="str">
        <f t="shared" si="1"/>
        <v>Research on Mechanics of Materials【510207001301】</v>
      </c>
      <c r="B123" s="150" t="s">
        <v>293</v>
      </c>
      <c r="C123" s="150" t="s">
        <v>104</v>
      </c>
      <c r="D123" s="150" t="s">
        <v>283</v>
      </c>
      <c r="E123" s="150" t="s">
        <v>1312</v>
      </c>
      <c r="F123" s="150" t="s">
        <v>106</v>
      </c>
      <c r="G123" s="151">
        <v>2026</v>
      </c>
      <c r="H123" s="150" t="s">
        <v>1312</v>
      </c>
      <c r="I123" s="150" t="s">
        <v>189</v>
      </c>
      <c r="J123" s="86" t="s">
        <v>189</v>
      </c>
      <c r="K123" s="86"/>
    </row>
    <row r="124" spans="1:11" ht="14">
      <c r="A124" s="81" t="str">
        <f t="shared" si="1"/>
        <v>Research on Engineering of Controlled Crystalline Structures【510207001401】</v>
      </c>
      <c r="B124" s="150" t="s">
        <v>294</v>
      </c>
      <c r="C124" s="150" t="s">
        <v>104</v>
      </c>
      <c r="D124" s="150" t="s">
        <v>283</v>
      </c>
      <c r="E124" s="150" t="s">
        <v>1313</v>
      </c>
      <c r="F124" s="150" t="s">
        <v>106</v>
      </c>
      <c r="G124" s="151">
        <v>2026</v>
      </c>
      <c r="H124" s="150" t="s">
        <v>1313</v>
      </c>
      <c r="I124" s="150" t="s">
        <v>295</v>
      </c>
      <c r="J124" s="86" t="s">
        <v>295</v>
      </c>
      <c r="K124" s="86"/>
    </row>
    <row r="125" spans="1:11" ht="14">
      <c r="A125" s="81" t="str">
        <f t="shared" si="1"/>
        <v>Research on Corrosion and Surface Chemistry【510207001501】</v>
      </c>
      <c r="B125" s="150" t="s">
        <v>1740</v>
      </c>
      <c r="C125" s="150" t="s">
        <v>104</v>
      </c>
      <c r="D125" s="150" t="s">
        <v>283</v>
      </c>
      <c r="E125" s="150" t="s">
        <v>1314</v>
      </c>
      <c r="F125" s="150" t="s">
        <v>106</v>
      </c>
      <c r="G125" s="151">
        <v>2026</v>
      </c>
      <c r="H125" s="150" t="s">
        <v>1314</v>
      </c>
      <c r="I125" s="150" t="s">
        <v>296</v>
      </c>
      <c r="J125" s="86" t="s">
        <v>296</v>
      </c>
      <c r="K125" s="86"/>
    </row>
    <row r="126" spans="1:11" ht="14">
      <c r="A126" s="81" t="str">
        <f t="shared" si="1"/>
        <v>Research on Physics of Low-dimensional Materials【510207001601】</v>
      </c>
      <c r="B126" s="150" t="s">
        <v>196</v>
      </c>
      <c r="C126" s="150" t="s">
        <v>104</v>
      </c>
      <c r="D126" s="150" t="s">
        <v>283</v>
      </c>
      <c r="E126" s="150" t="s">
        <v>1315</v>
      </c>
      <c r="F126" s="150" t="s">
        <v>106</v>
      </c>
      <c r="G126" s="151">
        <v>2026</v>
      </c>
      <c r="H126" s="150" t="s">
        <v>1315</v>
      </c>
      <c r="I126" s="150" t="s">
        <v>297</v>
      </c>
      <c r="J126" s="86" t="s">
        <v>297</v>
      </c>
      <c r="K126" s="86"/>
    </row>
    <row r="127" spans="1:11" ht="14">
      <c r="A127" s="81" t="str">
        <f t="shared" si="1"/>
        <v>Research on Nanomaterials Engineering【510207001701】</v>
      </c>
      <c r="B127" s="150" t="s">
        <v>194</v>
      </c>
      <c r="C127" s="150" t="s">
        <v>104</v>
      </c>
      <c r="D127" s="150" t="s">
        <v>283</v>
      </c>
      <c r="E127" s="150" t="s">
        <v>1316</v>
      </c>
      <c r="F127" s="150" t="s">
        <v>106</v>
      </c>
      <c r="G127" s="151">
        <v>2026</v>
      </c>
      <c r="H127" s="150" t="s">
        <v>1316</v>
      </c>
      <c r="I127" s="150" t="s">
        <v>195</v>
      </c>
      <c r="J127" s="86" t="s">
        <v>195</v>
      </c>
      <c r="K127" s="86"/>
    </row>
    <row r="128" spans="1:11" ht="14">
      <c r="A128" s="81" t="str">
        <f t="shared" si="1"/>
        <v>Research on Physics of Artificial Quantum Materials【510207001801】</v>
      </c>
      <c r="B128" s="150" t="s">
        <v>1138</v>
      </c>
      <c r="C128" s="150" t="s">
        <v>104</v>
      </c>
      <c r="D128" s="150" t="s">
        <v>283</v>
      </c>
      <c r="E128" s="150" t="s">
        <v>1317</v>
      </c>
      <c r="F128" s="150" t="s">
        <v>106</v>
      </c>
      <c r="G128" s="151">
        <v>2026</v>
      </c>
      <c r="H128" s="150" t="s">
        <v>1317</v>
      </c>
      <c r="I128" s="150" t="s">
        <v>1146</v>
      </c>
      <c r="J128" s="86" t="s">
        <v>1146</v>
      </c>
      <c r="K128" s="86"/>
    </row>
    <row r="129" spans="1:11" ht="14">
      <c r="A129" s="81" t="str">
        <f t="shared" si="1"/>
        <v>Research on Additively Manufactured Porous Materials【510207001901】</v>
      </c>
      <c r="B129" s="150" t="s">
        <v>192</v>
      </c>
      <c r="C129" s="150" t="s">
        <v>104</v>
      </c>
      <c r="D129" s="150" t="s">
        <v>283</v>
      </c>
      <c r="E129" s="150" t="s">
        <v>1741</v>
      </c>
      <c r="F129" s="150" t="s">
        <v>106</v>
      </c>
      <c r="G129" s="151">
        <v>2026</v>
      </c>
      <c r="H129" s="150" t="s">
        <v>1741</v>
      </c>
      <c r="I129" s="150" t="s">
        <v>1742</v>
      </c>
      <c r="J129" s="86" t="s">
        <v>1742</v>
      </c>
      <c r="K129" s="86"/>
    </row>
    <row r="130" spans="1:11" ht="14">
      <c r="A130" s="81" t="str">
        <f t="shared" ref="A130:A193" si="2">I130&amp;"【"&amp;E130&amp;F130&amp;"】"</f>
        <v>Research on Comparative Architectural History【520201000101】</v>
      </c>
      <c r="B130" s="150" t="s">
        <v>298</v>
      </c>
      <c r="C130" s="150" t="s">
        <v>299</v>
      </c>
      <c r="D130" s="150" t="s">
        <v>300</v>
      </c>
      <c r="E130" s="150" t="s">
        <v>1318</v>
      </c>
      <c r="F130" s="150" t="s">
        <v>106</v>
      </c>
      <c r="G130" s="151">
        <v>2026</v>
      </c>
      <c r="H130" s="150" t="s">
        <v>1318</v>
      </c>
      <c r="I130" s="150" t="s">
        <v>301</v>
      </c>
      <c r="J130" s="86" t="s">
        <v>301</v>
      </c>
      <c r="K130" s="86"/>
    </row>
    <row r="131" spans="1:11" ht="14">
      <c r="A131" s="81" t="str">
        <f t="shared" si="2"/>
        <v>Research on Temporal Aspects of Architectural Construction and Expression【520201000201】</v>
      </c>
      <c r="B131" s="150" t="s">
        <v>302</v>
      </c>
      <c r="C131" s="150" t="s">
        <v>299</v>
      </c>
      <c r="D131" s="150" t="s">
        <v>300</v>
      </c>
      <c r="E131" s="150" t="s">
        <v>1319</v>
      </c>
      <c r="F131" s="150" t="s">
        <v>106</v>
      </c>
      <c r="G131" s="151">
        <v>2026</v>
      </c>
      <c r="H131" s="150" t="s">
        <v>1319</v>
      </c>
      <c r="I131" s="150" t="s">
        <v>303</v>
      </c>
      <c r="J131" s="86" t="s">
        <v>303</v>
      </c>
      <c r="K131" s="86"/>
    </row>
    <row r="132" spans="1:11" ht="14">
      <c r="A132" s="81" t="str">
        <f t="shared" si="2"/>
        <v>Research on Architecture and Sociological Concepts【520201000301】</v>
      </c>
      <c r="B132" s="150" t="s">
        <v>304</v>
      </c>
      <c r="C132" s="150" t="s">
        <v>299</v>
      </c>
      <c r="D132" s="150" t="s">
        <v>300</v>
      </c>
      <c r="E132" s="150" t="s">
        <v>1320</v>
      </c>
      <c r="F132" s="150" t="s">
        <v>106</v>
      </c>
      <c r="G132" s="151">
        <v>2026</v>
      </c>
      <c r="H132" s="150" t="s">
        <v>1320</v>
      </c>
      <c r="I132" s="150" t="s">
        <v>305</v>
      </c>
      <c r="J132" s="86" t="s">
        <v>305</v>
      </c>
      <c r="K132" s="86"/>
    </row>
    <row r="133" spans="1:11" ht="14">
      <c r="A133" s="81" t="str">
        <f t="shared" si="2"/>
        <v>Research on Architectural Design Concepts【520201000401】</v>
      </c>
      <c r="B133" s="150" t="s">
        <v>306</v>
      </c>
      <c r="C133" s="150" t="s">
        <v>299</v>
      </c>
      <c r="D133" s="150" t="s">
        <v>300</v>
      </c>
      <c r="E133" s="150" t="s">
        <v>1321</v>
      </c>
      <c r="F133" s="150" t="s">
        <v>106</v>
      </c>
      <c r="G133" s="151">
        <v>2026</v>
      </c>
      <c r="H133" s="150" t="s">
        <v>1321</v>
      </c>
      <c r="I133" s="150" t="s">
        <v>307</v>
      </c>
      <c r="J133" s="86" t="s">
        <v>307</v>
      </c>
      <c r="K133" s="86"/>
    </row>
    <row r="134" spans="1:11" ht="14">
      <c r="A134" s="81" t="str">
        <f t="shared" si="2"/>
        <v>Research on Architectural Design and Information【520201000501】</v>
      </c>
      <c r="B134" s="150" t="s">
        <v>308</v>
      </c>
      <c r="C134" s="150" t="s">
        <v>299</v>
      </c>
      <c r="D134" s="150" t="s">
        <v>300</v>
      </c>
      <c r="E134" s="150" t="s">
        <v>1322</v>
      </c>
      <c r="F134" s="150" t="s">
        <v>106</v>
      </c>
      <c r="G134" s="151">
        <v>2026</v>
      </c>
      <c r="H134" s="150" t="s">
        <v>1322</v>
      </c>
      <c r="I134" s="150" t="s">
        <v>309</v>
      </c>
      <c r="J134" s="86" t="s">
        <v>309</v>
      </c>
      <c r="K134" s="86"/>
    </row>
    <row r="135" spans="1:11" ht="14">
      <c r="A135" s="81" t="str">
        <f t="shared" si="2"/>
        <v>Research on Architecture and Space Concepts【520201000601】</v>
      </c>
      <c r="B135" s="150" t="s">
        <v>1323</v>
      </c>
      <c r="C135" s="150" t="s">
        <v>299</v>
      </c>
      <c r="D135" s="150" t="s">
        <v>300</v>
      </c>
      <c r="E135" s="150" t="s">
        <v>1324</v>
      </c>
      <c r="F135" s="150" t="s">
        <v>106</v>
      </c>
      <c r="G135" s="151">
        <v>2026</v>
      </c>
      <c r="H135" s="150" t="s">
        <v>1324</v>
      </c>
      <c r="I135" s="150" t="s">
        <v>310</v>
      </c>
      <c r="J135" s="86" t="s">
        <v>310</v>
      </c>
      <c r="K135" s="86"/>
    </row>
    <row r="136" spans="1:11" ht="14">
      <c r="A136" s="81" t="str">
        <f t="shared" si="2"/>
        <v>Research on Landscape and Regional Design【520201000801】</v>
      </c>
      <c r="B136" s="150" t="s">
        <v>311</v>
      </c>
      <c r="C136" s="150" t="s">
        <v>299</v>
      </c>
      <c r="D136" s="150" t="s">
        <v>300</v>
      </c>
      <c r="E136" s="150" t="s">
        <v>1325</v>
      </c>
      <c r="F136" s="150" t="s">
        <v>106</v>
      </c>
      <c r="G136" s="151">
        <v>2026</v>
      </c>
      <c r="H136" s="150" t="s">
        <v>1325</v>
      </c>
      <c r="I136" s="150" t="s">
        <v>312</v>
      </c>
      <c r="J136" s="86" t="s">
        <v>312</v>
      </c>
      <c r="K136" s="86"/>
    </row>
    <row r="137" spans="1:11" ht="14">
      <c r="A137" s="81" t="str">
        <f t="shared" si="2"/>
        <v>Research on Urban and Environmental Design【520201000901】</v>
      </c>
      <c r="B137" s="150" t="s">
        <v>313</v>
      </c>
      <c r="C137" s="150" t="s">
        <v>299</v>
      </c>
      <c r="D137" s="150" t="s">
        <v>300</v>
      </c>
      <c r="E137" s="150" t="s">
        <v>1326</v>
      </c>
      <c r="F137" s="150" t="s">
        <v>106</v>
      </c>
      <c r="G137" s="151">
        <v>2026</v>
      </c>
      <c r="H137" s="150" t="s">
        <v>1326</v>
      </c>
      <c r="I137" s="150" t="s">
        <v>314</v>
      </c>
      <c r="J137" s="86" t="s">
        <v>314</v>
      </c>
      <c r="K137" s="86"/>
    </row>
    <row r="138" spans="1:11" ht="14">
      <c r="A138" s="81" t="str">
        <f t="shared" si="2"/>
        <v>Research on Safety Planning in Built Environments【520201001101】</v>
      </c>
      <c r="B138" s="150" t="s">
        <v>1743</v>
      </c>
      <c r="C138" s="150" t="s">
        <v>299</v>
      </c>
      <c r="D138" s="150" t="s">
        <v>300</v>
      </c>
      <c r="E138" s="150" t="s">
        <v>1327</v>
      </c>
      <c r="F138" s="150" t="s">
        <v>106</v>
      </c>
      <c r="G138" s="151">
        <v>2026</v>
      </c>
      <c r="H138" s="150" t="s">
        <v>1327</v>
      </c>
      <c r="I138" s="150" t="s">
        <v>316</v>
      </c>
      <c r="J138" s="86" t="s">
        <v>316</v>
      </c>
      <c r="K138" s="86"/>
    </row>
    <row r="139" spans="1:11" ht="14">
      <c r="A139" s="81" t="str">
        <f t="shared" si="2"/>
        <v>Research on Architectural Environment【520201001201】</v>
      </c>
      <c r="B139" s="150" t="s">
        <v>315</v>
      </c>
      <c r="C139" s="150" t="s">
        <v>299</v>
      </c>
      <c r="D139" s="150" t="s">
        <v>300</v>
      </c>
      <c r="E139" s="150" t="s">
        <v>1328</v>
      </c>
      <c r="F139" s="150" t="s">
        <v>106</v>
      </c>
      <c r="G139" s="151">
        <v>2026</v>
      </c>
      <c r="H139" s="150" t="s">
        <v>1328</v>
      </c>
      <c r="I139" s="150" t="s">
        <v>317</v>
      </c>
      <c r="J139" s="86" t="s">
        <v>317</v>
      </c>
      <c r="K139" s="86"/>
    </row>
    <row r="140" spans="1:11" ht="14">
      <c r="A140" s="81" t="str">
        <f t="shared" si="2"/>
        <v>Research on Building Construction Engineering and Management【520201001901】</v>
      </c>
      <c r="B140" s="150" t="s">
        <v>1744</v>
      </c>
      <c r="C140" s="150" t="s">
        <v>299</v>
      </c>
      <c r="D140" s="150" t="s">
        <v>300</v>
      </c>
      <c r="E140" s="150" t="s">
        <v>1329</v>
      </c>
      <c r="F140" s="150" t="s">
        <v>106</v>
      </c>
      <c r="G140" s="151">
        <v>2026</v>
      </c>
      <c r="H140" s="150" t="s">
        <v>1329</v>
      </c>
      <c r="I140" s="150" t="s">
        <v>318</v>
      </c>
      <c r="J140" s="86" t="s">
        <v>318</v>
      </c>
      <c r="K140" s="86"/>
    </row>
    <row r="141" spans="1:11" ht="14">
      <c r="A141" s="81" t="str">
        <f t="shared" si="2"/>
        <v>Research on Building Construction【520201002001】</v>
      </c>
      <c r="B141" s="150" t="s">
        <v>1147</v>
      </c>
      <c r="C141" s="150" t="s">
        <v>299</v>
      </c>
      <c r="D141" s="150" t="s">
        <v>300</v>
      </c>
      <c r="E141" s="150" t="s">
        <v>1330</v>
      </c>
      <c r="F141" s="150" t="s">
        <v>106</v>
      </c>
      <c r="G141" s="151">
        <v>2026</v>
      </c>
      <c r="H141" s="150" t="s">
        <v>1330</v>
      </c>
      <c r="I141" s="150" t="s">
        <v>319</v>
      </c>
      <c r="J141" s="86" t="s">
        <v>319</v>
      </c>
      <c r="K141" s="86"/>
    </row>
    <row r="142" spans="1:11" ht="14">
      <c r="A142" s="81" t="str">
        <f t="shared" si="2"/>
        <v>Research on Building Materials【520201002101】</v>
      </c>
      <c r="B142" s="150" t="s">
        <v>320</v>
      </c>
      <c r="C142" s="150" t="s">
        <v>299</v>
      </c>
      <c r="D142" s="150" t="s">
        <v>300</v>
      </c>
      <c r="E142" s="150" t="s">
        <v>1331</v>
      </c>
      <c r="F142" s="150" t="s">
        <v>106</v>
      </c>
      <c r="G142" s="151">
        <v>2026</v>
      </c>
      <c r="H142" s="150" t="s">
        <v>1331</v>
      </c>
      <c r="I142" s="150" t="s">
        <v>321</v>
      </c>
      <c r="J142" s="86" t="s">
        <v>321</v>
      </c>
      <c r="K142" s="86"/>
    </row>
    <row r="143" spans="1:11" ht="14">
      <c r="A143" s="81" t="str">
        <f t="shared" si="2"/>
        <v>Research on Environment Media【520201002201】</v>
      </c>
      <c r="B143" s="150" t="s">
        <v>322</v>
      </c>
      <c r="C143" s="150" t="s">
        <v>299</v>
      </c>
      <c r="D143" s="150" t="s">
        <v>300</v>
      </c>
      <c r="E143" s="150" t="s">
        <v>1332</v>
      </c>
      <c r="F143" s="150" t="s">
        <v>106</v>
      </c>
      <c r="G143" s="151">
        <v>2026</v>
      </c>
      <c r="H143" s="150" t="s">
        <v>1332</v>
      </c>
      <c r="I143" s="150" t="s">
        <v>323</v>
      </c>
      <c r="J143" s="86" t="s">
        <v>323</v>
      </c>
      <c r="K143" s="86"/>
    </row>
    <row r="144" spans="1:11" ht="14">
      <c r="A144" s="81" t="str">
        <f t="shared" si="2"/>
        <v>Research on Regenerative Design of the Built Environment【520201002701】</v>
      </c>
      <c r="B144" s="150" t="s">
        <v>324</v>
      </c>
      <c r="C144" s="150" t="s">
        <v>299</v>
      </c>
      <c r="D144" s="150" t="s">
        <v>300</v>
      </c>
      <c r="E144" s="150" t="s">
        <v>1333</v>
      </c>
      <c r="F144" s="150" t="s">
        <v>106</v>
      </c>
      <c r="G144" s="151">
        <v>2026</v>
      </c>
      <c r="H144" s="150" t="s">
        <v>1333</v>
      </c>
      <c r="I144" s="150" t="s">
        <v>325</v>
      </c>
      <c r="J144" s="86" t="s">
        <v>325</v>
      </c>
      <c r="K144" s="86"/>
    </row>
    <row r="145" spans="1:11" ht="14">
      <c r="A145" s="81" t="str">
        <f t="shared" si="2"/>
        <v>Research on Structural Design【520201002901】</v>
      </c>
      <c r="B145" s="150" t="s">
        <v>326</v>
      </c>
      <c r="C145" s="150" t="s">
        <v>299</v>
      </c>
      <c r="D145" s="150" t="s">
        <v>300</v>
      </c>
      <c r="E145" s="150" t="s">
        <v>1334</v>
      </c>
      <c r="F145" s="150" t="s">
        <v>106</v>
      </c>
      <c r="G145" s="151">
        <v>2026</v>
      </c>
      <c r="H145" s="150" t="s">
        <v>1334</v>
      </c>
      <c r="I145" s="150" t="s">
        <v>327</v>
      </c>
      <c r="J145" s="86" t="s">
        <v>327</v>
      </c>
      <c r="K145" s="86"/>
    </row>
    <row r="146" spans="1:11" ht="14">
      <c r="A146" s="81" t="str">
        <f t="shared" si="2"/>
        <v>Research on Urban-tech【520201003001】</v>
      </c>
      <c r="B146" s="150" t="s">
        <v>1335</v>
      </c>
      <c r="C146" s="150" t="s">
        <v>299</v>
      </c>
      <c r="D146" s="150" t="s">
        <v>300</v>
      </c>
      <c r="E146" s="150" t="s">
        <v>1336</v>
      </c>
      <c r="F146" s="150" t="s">
        <v>106</v>
      </c>
      <c r="G146" s="151">
        <v>2026</v>
      </c>
      <c r="H146" s="150" t="s">
        <v>1336</v>
      </c>
      <c r="I146" s="150" t="s">
        <v>328</v>
      </c>
      <c r="J146" s="86" t="s">
        <v>328</v>
      </c>
      <c r="K146" s="86"/>
    </row>
    <row r="147" spans="1:11" ht="14">
      <c r="A147" s="81" t="str">
        <f t="shared" si="2"/>
        <v>Research on Shell Structures【520201003101】</v>
      </c>
      <c r="B147" s="150" t="s">
        <v>329</v>
      </c>
      <c r="C147" s="150" t="s">
        <v>299</v>
      </c>
      <c r="D147" s="150" t="s">
        <v>300</v>
      </c>
      <c r="E147" s="150" t="s">
        <v>1337</v>
      </c>
      <c r="F147" s="150" t="s">
        <v>106</v>
      </c>
      <c r="G147" s="151">
        <v>2026</v>
      </c>
      <c r="H147" s="150" t="s">
        <v>1337</v>
      </c>
      <c r="I147" s="150" t="s">
        <v>330</v>
      </c>
      <c r="J147" s="86" t="s">
        <v>330</v>
      </c>
      <c r="K147" s="86"/>
    </row>
    <row r="148" spans="1:11" ht="14">
      <c r="A148" s="81" t="str">
        <f t="shared" si="2"/>
        <v>Research on Seismic Engineering for Structures【520201003201】</v>
      </c>
      <c r="B148" s="150" t="s">
        <v>1338</v>
      </c>
      <c r="C148" s="150" t="s">
        <v>299</v>
      </c>
      <c r="D148" s="150" t="s">
        <v>300</v>
      </c>
      <c r="E148" s="150" t="s">
        <v>1339</v>
      </c>
      <c r="F148" s="150" t="s">
        <v>106</v>
      </c>
      <c r="G148" s="151">
        <v>2026</v>
      </c>
      <c r="H148" s="150" t="s">
        <v>1339</v>
      </c>
      <c r="I148" s="150" t="s">
        <v>1340</v>
      </c>
      <c r="J148" s="86" t="s">
        <v>1340</v>
      </c>
      <c r="K148" s="86"/>
    </row>
    <row r="149" spans="1:11" ht="14">
      <c r="A149" s="81" t="str">
        <f t="shared" si="2"/>
        <v>Research on Spatio-Temporal Managemant【520201003301】</v>
      </c>
      <c r="B149" s="150" t="s">
        <v>1341</v>
      </c>
      <c r="C149" s="150" t="s">
        <v>299</v>
      </c>
      <c r="D149" s="150" t="s">
        <v>300</v>
      </c>
      <c r="E149" s="150" t="s">
        <v>1342</v>
      </c>
      <c r="F149" s="150" t="s">
        <v>106</v>
      </c>
      <c r="G149" s="151">
        <v>2026</v>
      </c>
      <c r="H149" s="150" t="s">
        <v>1342</v>
      </c>
      <c r="I149" s="150" t="s">
        <v>1343</v>
      </c>
      <c r="J149" s="86" t="s">
        <v>1343</v>
      </c>
      <c r="K149" s="86"/>
    </row>
    <row r="150" spans="1:11" ht="14">
      <c r="A150" s="81" t="str">
        <f t="shared" si="2"/>
        <v>Research on Transporters &amp; Energy Plants Materials Science and Engineering【520202000501】</v>
      </c>
      <c r="B150" s="150" t="s">
        <v>331</v>
      </c>
      <c r="C150" s="150" t="s">
        <v>299</v>
      </c>
      <c r="D150" s="150" t="s">
        <v>332</v>
      </c>
      <c r="E150" s="150" t="s">
        <v>1344</v>
      </c>
      <c r="F150" s="150" t="s">
        <v>106</v>
      </c>
      <c r="G150" s="151">
        <v>2026</v>
      </c>
      <c r="H150" s="150" t="s">
        <v>1344</v>
      </c>
      <c r="I150" s="150" t="s">
        <v>333</v>
      </c>
      <c r="J150" s="86" t="s">
        <v>333</v>
      </c>
      <c r="K150" s="86"/>
    </row>
    <row r="151" spans="1:11" ht="14">
      <c r="A151" s="81" t="str">
        <f t="shared" si="2"/>
        <v>Research on Design of Mechanical Systems【520202000601】</v>
      </c>
      <c r="B151" s="150" t="s">
        <v>334</v>
      </c>
      <c r="C151" s="150" t="s">
        <v>299</v>
      </c>
      <c r="D151" s="150" t="s">
        <v>332</v>
      </c>
      <c r="E151" s="150" t="s">
        <v>1345</v>
      </c>
      <c r="F151" s="150" t="s">
        <v>106</v>
      </c>
      <c r="G151" s="151">
        <v>2026</v>
      </c>
      <c r="H151" s="150" t="s">
        <v>1345</v>
      </c>
      <c r="I151" s="150" t="s">
        <v>335</v>
      </c>
      <c r="J151" s="86" t="s">
        <v>335</v>
      </c>
      <c r="K151" s="86"/>
    </row>
    <row r="152" spans="1:11" ht="14">
      <c r="A152" s="81" t="str">
        <f t="shared" si="2"/>
        <v>Research on Intelligent Machines【520202000701】</v>
      </c>
      <c r="B152" s="150" t="s">
        <v>336</v>
      </c>
      <c r="C152" s="150" t="s">
        <v>299</v>
      </c>
      <c r="D152" s="150" t="s">
        <v>332</v>
      </c>
      <c r="E152" s="150" t="s">
        <v>1346</v>
      </c>
      <c r="F152" s="150" t="s">
        <v>106</v>
      </c>
      <c r="G152" s="151">
        <v>2026</v>
      </c>
      <c r="H152" s="150" t="s">
        <v>1346</v>
      </c>
      <c r="I152" s="150" t="s">
        <v>337</v>
      </c>
      <c r="J152" s="86" t="s">
        <v>337</v>
      </c>
      <c r="K152" s="86"/>
    </row>
    <row r="153" spans="1:11" ht="14">
      <c r="A153" s="81" t="str">
        <f t="shared" si="2"/>
        <v>Research on Medical Applications of Mechanical Engineering【520202000901】</v>
      </c>
      <c r="B153" s="150" t="s">
        <v>338</v>
      </c>
      <c r="C153" s="150" t="s">
        <v>299</v>
      </c>
      <c r="D153" s="150" t="s">
        <v>332</v>
      </c>
      <c r="E153" s="150" t="s">
        <v>1347</v>
      </c>
      <c r="F153" s="150" t="s">
        <v>106</v>
      </c>
      <c r="G153" s="151">
        <v>2026</v>
      </c>
      <c r="H153" s="150" t="s">
        <v>1348</v>
      </c>
      <c r="I153" s="150" t="s">
        <v>339</v>
      </c>
      <c r="J153" s="86" t="s">
        <v>340</v>
      </c>
      <c r="K153" s="86"/>
    </row>
    <row r="154" spans="1:11" ht="14">
      <c r="A154" s="81" t="str">
        <f t="shared" si="2"/>
        <v>Research on Biorobotics【520202001001】</v>
      </c>
      <c r="B154" s="150" t="s">
        <v>341</v>
      </c>
      <c r="C154" s="150" t="s">
        <v>299</v>
      </c>
      <c r="D154" s="150" t="s">
        <v>332</v>
      </c>
      <c r="E154" s="150" t="s">
        <v>1349</v>
      </c>
      <c r="F154" s="150" t="s">
        <v>106</v>
      </c>
      <c r="G154" s="151">
        <v>2026</v>
      </c>
      <c r="H154" s="150" t="s">
        <v>1349</v>
      </c>
      <c r="I154" s="150" t="s">
        <v>342</v>
      </c>
      <c r="J154" s="86" t="s">
        <v>342</v>
      </c>
      <c r="K154" s="86"/>
    </row>
    <row r="155" spans="1:11" ht="14">
      <c r="A155" s="81" t="str">
        <f t="shared" si="2"/>
        <v>Research on Exergy Engineering【520202001201】</v>
      </c>
      <c r="B155" s="150" t="s">
        <v>343</v>
      </c>
      <c r="C155" s="150" t="s">
        <v>299</v>
      </c>
      <c r="D155" s="150" t="s">
        <v>332</v>
      </c>
      <c r="E155" s="150" t="s">
        <v>1350</v>
      </c>
      <c r="F155" s="150" t="s">
        <v>106</v>
      </c>
      <c r="G155" s="151">
        <v>2026</v>
      </c>
      <c r="H155" s="150" t="s">
        <v>1350</v>
      </c>
      <c r="I155" s="150" t="s">
        <v>344</v>
      </c>
      <c r="J155" s="86" t="s">
        <v>344</v>
      </c>
      <c r="K155" s="86"/>
    </row>
    <row r="156" spans="1:11" ht="14">
      <c r="A156" s="81" t="str">
        <f t="shared" si="2"/>
        <v>Research on Thermal Energy Reaction Engineering【520202001301】</v>
      </c>
      <c r="B156" s="150" t="s">
        <v>345</v>
      </c>
      <c r="C156" s="150" t="s">
        <v>299</v>
      </c>
      <c r="D156" s="150" t="s">
        <v>332</v>
      </c>
      <c r="E156" s="150" t="s">
        <v>1351</v>
      </c>
      <c r="F156" s="150" t="s">
        <v>106</v>
      </c>
      <c r="G156" s="151">
        <v>2026</v>
      </c>
      <c r="H156" s="150" t="s">
        <v>1351</v>
      </c>
      <c r="I156" s="150" t="s">
        <v>346</v>
      </c>
      <c r="J156" s="86" t="s">
        <v>346</v>
      </c>
      <c r="K156" s="86"/>
    </row>
    <row r="157" spans="1:11" ht="14">
      <c r="A157" s="81" t="str">
        <f t="shared" si="2"/>
        <v>Research on Co-creative Interface Design【520202001701】</v>
      </c>
      <c r="B157" s="150" t="s">
        <v>347</v>
      </c>
      <c r="C157" s="150" t="s">
        <v>299</v>
      </c>
      <c r="D157" s="150" t="s">
        <v>332</v>
      </c>
      <c r="E157" s="150" t="s">
        <v>1352</v>
      </c>
      <c r="F157" s="150" t="s">
        <v>106</v>
      </c>
      <c r="G157" s="151">
        <v>2026</v>
      </c>
      <c r="H157" s="150" t="s">
        <v>1352</v>
      </c>
      <c r="I157" s="150" t="s">
        <v>348</v>
      </c>
      <c r="J157" s="86" t="s">
        <v>348</v>
      </c>
      <c r="K157" s="86"/>
    </row>
    <row r="158" spans="1:11" ht="14">
      <c r="A158" s="81" t="str">
        <f t="shared" si="2"/>
        <v>Research on Neuro Robotics【520202001901】</v>
      </c>
      <c r="B158" s="150" t="s">
        <v>1353</v>
      </c>
      <c r="C158" s="150" t="s">
        <v>299</v>
      </c>
      <c r="D158" s="150" t="s">
        <v>332</v>
      </c>
      <c r="E158" s="150" t="s">
        <v>1354</v>
      </c>
      <c r="F158" s="150" t="s">
        <v>106</v>
      </c>
      <c r="G158" s="151">
        <v>2026</v>
      </c>
      <c r="H158" s="150" t="s">
        <v>1354</v>
      </c>
      <c r="I158" s="150" t="s">
        <v>349</v>
      </c>
      <c r="J158" s="86" t="s">
        <v>349</v>
      </c>
      <c r="K158" s="86"/>
    </row>
    <row r="159" spans="1:11" ht="14">
      <c r="A159" s="81" t="str">
        <f t="shared" si="2"/>
        <v>Research on Transporters Production Technologies【520202002001】</v>
      </c>
      <c r="B159" s="150" t="s">
        <v>331</v>
      </c>
      <c r="C159" s="150" t="s">
        <v>299</v>
      </c>
      <c r="D159" s="150" t="s">
        <v>332</v>
      </c>
      <c r="E159" s="150" t="s">
        <v>1355</v>
      </c>
      <c r="F159" s="150" t="s">
        <v>106</v>
      </c>
      <c r="G159" s="151">
        <v>2026</v>
      </c>
      <c r="H159" s="150" t="s">
        <v>1355</v>
      </c>
      <c r="I159" s="150" t="s">
        <v>350</v>
      </c>
      <c r="J159" s="86" t="s">
        <v>350</v>
      </c>
      <c r="K159" s="86"/>
    </row>
    <row r="160" spans="1:11" ht="14">
      <c r="A160" s="81" t="str">
        <f t="shared" si="2"/>
        <v>Research on Bio-Mechanical System【520202002201】</v>
      </c>
      <c r="B160" s="150" t="s">
        <v>336</v>
      </c>
      <c r="C160" s="150" t="s">
        <v>299</v>
      </c>
      <c r="D160" s="150" t="s">
        <v>332</v>
      </c>
      <c r="E160" s="150" t="s">
        <v>1356</v>
      </c>
      <c r="F160" s="150" t="s">
        <v>106</v>
      </c>
      <c r="G160" s="151">
        <v>2026</v>
      </c>
      <c r="H160" s="150" t="s">
        <v>1356</v>
      </c>
      <c r="I160" s="150" t="s">
        <v>351</v>
      </c>
      <c r="J160" s="86" t="s">
        <v>351</v>
      </c>
      <c r="K160" s="86"/>
    </row>
    <row r="161" spans="1:11" ht="14">
      <c r="A161" s="81" t="str">
        <f t="shared" si="2"/>
        <v>Research on Field Robotics【520202002301】</v>
      </c>
      <c r="B161" s="150" t="s">
        <v>1148</v>
      </c>
      <c r="C161" s="150" t="s">
        <v>299</v>
      </c>
      <c r="D161" s="150" t="s">
        <v>332</v>
      </c>
      <c r="E161" s="150" t="s">
        <v>1357</v>
      </c>
      <c r="F161" s="150" t="s">
        <v>106</v>
      </c>
      <c r="G161" s="151">
        <v>2026</v>
      </c>
      <c r="H161" s="150" t="s">
        <v>1357</v>
      </c>
      <c r="I161" s="150" t="s">
        <v>352</v>
      </c>
      <c r="J161" s="86" t="s">
        <v>352</v>
      </c>
      <c r="K161" s="86"/>
    </row>
    <row r="162" spans="1:11" ht="14">
      <c r="A162" s="81" t="str">
        <f t="shared" si="2"/>
        <v>Research on Human-Robot Interface【520202002401】</v>
      </c>
      <c r="B162" s="150" t="s">
        <v>1358</v>
      </c>
      <c r="C162" s="150" t="s">
        <v>299</v>
      </c>
      <c r="D162" s="150" t="s">
        <v>332</v>
      </c>
      <c r="E162" s="150" t="s">
        <v>1359</v>
      </c>
      <c r="F162" s="150" t="s">
        <v>106</v>
      </c>
      <c r="G162" s="151">
        <v>2026</v>
      </c>
      <c r="H162" s="150" t="s">
        <v>1359</v>
      </c>
      <c r="I162" s="150" t="s">
        <v>353</v>
      </c>
      <c r="J162" s="86" t="s">
        <v>353</v>
      </c>
      <c r="K162" s="86"/>
    </row>
    <row r="163" spans="1:11" ht="14">
      <c r="A163" s="81" t="str">
        <f t="shared" si="2"/>
        <v>Research on Micro / Nano Fabrication【520202002701】</v>
      </c>
      <c r="B163" s="150" t="s">
        <v>354</v>
      </c>
      <c r="C163" s="150" t="s">
        <v>299</v>
      </c>
      <c r="D163" s="150" t="s">
        <v>332</v>
      </c>
      <c r="E163" s="150" t="s">
        <v>1360</v>
      </c>
      <c r="F163" s="150" t="s">
        <v>106</v>
      </c>
      <c r="G163" s="151">
        <v>2026</v>
      </c>
      <c r="H163" s="150" t="s">
        <v>1360</v>
      </c>
      <c r="I163" s="150" t="s">
        <v>355</v>
      </c>
      <c r="J163" s="86" t="s">
        <v>355</v>
      </c>
      <c r="K163" s="86"/>
    </row>
    <row r="164" spans="1:11" ht="14">
      <c r="A164" s="81" t="str">
        <f t="shared" si="2"/>
        <v>Research on Applied Mechanics of Fluid-Structure Interaction【520202002801】</v>
      </c>
      <c r="B164" s="150" t="s">
        <v>356</v>
      </c>
      <c r="C164" s="150" t="s">
        <v>299</v>
      </c>
      <c r="D164" s="150" t="s">
        <v>332</v>
      </c>
      <c r="E164" s="150" t="s">
        <v>1361</v>
      </c>
      <c r="F164" s="150" t="s">
        <v>106</v>
      </c>
      <c r="G164" s="151">
        <v>2026</v>
      </c>
      <c r="H164" s="150" t="s">
        <v>1361</v>
      </c>
      <c r="I164" s="150" t="s">
        <v>357</v>
      </c>
      <c r="J164" s="86" t="s">
        <v>357</v>
      </c>
      <c r="K164" s="86"/>
    </row>
    <row r="165" spans="1:11" ht="14">
      <c r="A165" s="81" t="str">
        <f t="shared" si="2"/>
        <v>Research on Mechanical Interaction Design【520202003001】</v>
      </c>
      <c r="B165" s="150" t="s">
        <v>358</v>
      </c>
      <c r="C165" s="150" t="s">
        <v>299</v>
      </c>
      <c r="D165" s="150" t="s">
        <v>332</v>
      </c>
      <c r="E165" s="150" t="s">
        <v>1362</v>
      </c>
      <c r="F165" s="150" t="s">
        <v>106</v>
      </c>
      <c r="G165" s="151">
        <v>2026</v>
      </c>
      <c r="H165" s="150" t="s">
        <v>1362</v>
      </c>
      <c r="I165" s="150" t="s">
        <v>359</v>
      </c>
      <c r="J165" s="86" t="s">
        <v>359</v>
      </c>
      <c r="K165" s="86"/>
    </row>
    <row r="166" spans="1:11" ht="14">
      <c r="A166" s="81" t="str">
        <f t="shared" si="2"/>
        <v>Research on Sophisticated Heat Protection【520202003201】</v>
      </c>
      <c r="B166" s="150" t="s">
        <v>1149</v>
      </c>
      <c r="C166" s="150" t="s">
        <v>299</v>
      </c>
      <c r="D166" s="150" t="s">
        <v>332</v>
      </c>
      <c r="E166" s="150" t="s">
        <v>1363</v>
      </c>
      <c r="F166" s="150" t="s">
        <v>106</v>
      </c>
      <c r="G166" s="151">
        <v>2026</v>
      </c>
      <c r="H166" s="150" t="s">
        <v>1363</v>
      </c>
      <c r="I166" s="150" t="s">
        <v>360</v>
      </c>
      <c r="J166" s="86" t="s">
        <v>360</v>
      </c>
      <c r="K166" s="86"/>
    </row>
    <row r="167" spans="1:11" ht="14">
      <c r="A167" s="81" t="str">
        <f t="shared" si="2"/>
        <v>Research on Fluid Mechanics of Computational Analysis【520202003301】</v>
      </c>
      <c r="B167" s="150" t="s">
        <v>1745</v>
      </c>
      <c r="C167" s="150" t="s">
        <v>299</v>
      </c>
      <c r="D167" s="150" t="s">
        <v>332</v>
      </c>
      <c r="E167" s="150" t="s">
        <v>1364</v>
      </c>
      <c r="F167" s="150" t="s">
        <v>106</v>
      </c>
      <c r="G167" s="151">
        <v>2026</v>
      </c>
      <c r="H167" s="150" t="s">
        <v>1364</v>
      </c>
      <c r="I167" s="150" t="s">
        <v>361</v>
      </c>
      <c r="J167" s="86" t="s">
        <v>361</v>
      </c>
      <c r="K167" s="86"/>
    </row>
    <row r="168" spans="1:11" ht="14">
      <c r="A168" s="81" t="str">
        <f t="shared" si="2"/>
        <v>Research on Adaptive Robotics【520202003401】</v>
      </c>
      <c r="B168" s="150" t="s">
        <v>362</v>
      </c>
      <c r="C168" s="150" t="s">
        <v>299</v>
      </c>
      <c r="D168" s="150" t="s">
        <v>332</v>
      </c>
      <c r="E168" s="150" t="s">
        <v>1365</v>
      </c>
      <c r="F168" s="150" t="s">
        <v>106</v>
      </c>
      <c r="G168" s="151">
        <v>2026</v>
      </c>
      <c r="H168" s="150" t="s">
        <v>1365</v>
      </c>
      <c r="I168" s="150" t="s">
        <v>363</v>
      </c>
      <c r="J168" s="86" t="s">
        <v>363</v>
      </c>
      <c r="K168" s="86"/>
    </row>
    <row r="169" spans="1:11" ht="14">
      <c r="A169" s="81" t="str">
        <f t="shared" si="2"/>
        <v>Research on Measurement Techniques in Thermofluid Dynamics【520202003701】</v>
      </c>
      <c r="B169" s="150" t="s">
        <v>364</v>
      </c>
      <c r="C169" s="150" t="s">
        <v>299</v>
      </c>
      <c r="D169" s="150" t="s">
        <v>332</v>
      </c>
      <c r="E169" s="150" t="s">
        <v>1366</v>
      </c>
      <c r="F169" s="150" t="s">
        <v>106</v>
      </c>
      <c r="G169" s="151">
        <v>2026</v>
      </c>
      <c r="H169" s="150" t="s">
        <v>1366</v>
      </c>
      <c r="I169" s="150" t="s">
        <v>365</v>
      </c>
      <c r="J169" s="86" t="s">
        <v>365</v>
      </c>
      <c r="K169" s="86"/>
    </row>
    <row r="170" spans="1:11" ht="14">
      <c r="A170" s="81" t="str">
        <f t="shared" si="2"/>
        <v>Research on Functional Structure Design【520202003801】</v>
      </c>
      <c r="B170" s="150" t="s">
        <v>366</v>
      </c>
      <c r="C170" s="150" t="s">
        <v>299</v>
      </c>
      <c r="D170" s="150" t="s">
        <v>332</v>
      </c>
      <c r="E170" s="150" t="s">
        <v>1367</v>
      </c>
      <c r="F170" s="150" t="s">
        <v>106</v>
      </c>
      <c r="G170" s="151">
        <v>2026</v>
      </c>
      <c r="H170" s="150" t="s">
        <v>1367</v>
      </c>
      <c r="I170" s="150" t="s">
        <v>367</v>
      </c>
      <c r="J170" s="86" t="s">
        <v>367</v>
      </c>
      <c r="K170" s="86"/>
    </row>
    <row r="171" spans="1:11" ht="14">
      <c r="A171" s="81" t="str">
        <f t="shared" si="2"/>
        <v>Research on Brain and Embodied Robotics【520202003901】</v>
      </c>
      <c r="B171" s="150" t="s">
        <v>1746</v>
      </c>
      <c r="C171" s="150" t="s">
        <v>299</v>
      </c>
      <c r="D171" s="150" t="s">
        <v>332</v>
      </c>
      <c r="E171" s="150" t="s">
        <v>1747</v>
      </c>
      <c r="F171" s="150" t="s">
        <v>106</v>
      </c>
      <c r="G171" s="151">
        <v>2026</v>
      </c>
      <c r="H171" s="150" t="s">
        <v>1747</v>
      </c>
      <c r="I171" s="150" t="s">
        <v>1748</v>
      </c>
      <c r="J171" s="86" t="s">
        <v>1748</v>
      </c>
      <c r="K171" s="86"/>
    </row>
    <row r="172" spans="1:11" ht="14">
      <c r="A172" s="81" t="str">
        <f t="shared" si="2"/>
        <v>Research on Solid Mechanics of Computational Analysis【520202004001】</v>
      </c>
      <c r="B172" s="150" t="s">
        <v>1749</v>
      </c>
      <c r="C172" s="150" t="s">
        <v>299</v>
      </c>
      <c r="D172" s="150" t="s">
        <v>332</v>
      </c>
      <c r="E172" s="150" t="s">
        <v>1750</v>
      </c>
      <c r="F172" s="150" t="s">
        <v>106</v>
      </c>
      <c r="G172" s="151">
        <v>2026</v>
      </c>
      <c r="H172" s="150" t="s">
        <v>1750</v>
      </c>
      <c r="I172" s="150" t="s">
        <v>1751</v>
      </c>
      <c r="J172" s="86" t="s">
        <v>1751</v>
      </c>
      <c r="K172" s="86"/>
    </row>
    <row r="173" spans="1:11" ht="14">
      <c r="A173" s="81" t="str">
        <f t="shared" si="2"/>
        <v>Research on Software Engineering【520203000101】</v>
      </c>
      <c r="B173" s="150" t="s">
        <v>368</v>
      </c>
      <c r="C173" s="150" t="s">
        <v>299</v>
      </c>
      <c r="D173" s="150" t="s">
        <v>369</v>
      </c>
      <c r="E173" s="150" t="s">
        <v>1368</v>
      </c>
      <c r="F173" s="150" t="s">
        <v>106</v>
      </c>
      <c r="G173" s="151">
        <v>2026</v>
      </c>
      <c r="H173" s="150" t="s">
        <v>1368</v>
      </c>
      <c r="I173" s="150" t="s">
        <v>370</v>
      </c>
      <c r="J173" s="86" t="s">
        <v>370</v>
      </c>
      <c r="K173" s="86"/>
    </row>
    <row r="174" spans="1:11" ht="14">
      <c r="A174" s="81" t="str">
        <f t="shared" si="2"/>
        <v>Research on Manufacturing Systems Engineering【520203000401】</v>
      </c>
      <c r="B174" s="150" t="s">
        <v>371</v>
      </c>
      <c r="C174" s="150" t="s">
        <v>299</v>
      </c>
      <c r="D174" s="150" t="s">
        <v>369</v>
      </c>
      <c r="E174" s="150" t="s">
        <v>1369</v>
      </c>
      <c r="F174" s="150" t="s">
        <v>106</v>
      </c>
      <c r="G174" s="151">
        <v>2026</v>
      </c>
      <c r="H174" s="150" t="s">
        <v>1369</v>
      </c>
      <c r="I174" s="150" t="s">
        <v>372</v>
      </c>
      <c r="J174" s="86" t="s">
        <v>372</v>
      </c>
      <c r="K174" s="86"/>
    </row>
    <row r="175" spans="1:11" ht="14">
      <c r="A175" s="81" t="str">
        <f t="shared" si="2"/>
        <v>Research on Human Life Engineering【520203000501】</v>
      </c>
      <c r="B175" s="150" t="s">
        <v>373</v>
      </c>
      <c r="C175" s="150" t="s">
        <v>299</v>
      </c>
      <c r="D175" s="150" t="s">
        <v>369</v>
      </c>
      <c r="E175" s="150" t="s">
        <v>1370</v>
      </c>
      <c r="F175" s="150" t="s">
        <v>106</v>
      </c>
      <c r="G175" s="151">
        <v>2026</v>
      </c>
      <c r="H175" s="150" t="s">
        <v>1370</v>
      </c>
      <c r="I175" s="150" t="s">
        <v>374</v>
      </c>
      <c r="J175" s="86" t="s">
        <v>374</v>
      </c>
      <c r="K175" s="86"/>
    </row>
    <row r="176" spans="1:11" ht="14">
      <c r="A176" s="81" t="str">
        <f t="shared" si="2"/>
        <v>Research on Systems Theory【520203001101】</v>
      </c>
      <c r="B176" s="150" t="s">
        <v>375</v>
      </c>
      <c r="C176" s="150" t="s">
        <v>299</v>
      </c>
      <c r="D176" s="150" t="s">
        <v>369</v>
      </c>
      <c r="E176" s="150" t="s">
        <v>1371</v>
      </c>
      <c r="F176" s="150" t="s">
        <v>106</v>
      </c>
      <c r="G176" s="151">
        <v>2026</v>
      </c>
      <c r="H176" s="150" t="s">
        <v>1371</v>
      </c>
      <c r="I176" s="150" t="s">
        <v>376</v>
      </c>
      <c r="J176" s="86" t="s">
        <v>376</v>
      </c>
      <c r="K176" s="86"/>
    </row>
    <row r="177" spans="1:11" ht="14">
      <c r="A177" s="81" t="str">
        <f t="shared" si="2"/>
        <v>Research on Applied Information Science【520203001301】</v>
      </c>
      <c r="B177" s="150" t="s">
        <v>377</v>
      </c>
      <c r="C177" s="150" t="s">
        <v>299</v>
      </c>
      <c r="D177" s="150" t="s">
        <v>369</v>
      </c>
      <c r="E177" s="150" t="s">
        <v>1372</v>
      </c>
      <c r="F177" s="150" t="s">
        <v>106</v>
      </c>
      <c r="G177" s="151">
        <v>2026</v>
      </c>
      <c r="H177" s="150" t="s">
        <v>1372</v>
      </c>
      <c r="I177" s="150" t="s">
        <v>378</v>
      </c>
      <c r="J177" s="86" t="s">
        <v>378</v>
      </c>
      <c r="K177" s="86"/>
    </row>
    <row r="178" spans="1:11" ht="14">
      <c r="A178" s="81" t="str">
        <f t="shared" si="2"/>
        <v>Research on Mathematical Engineering for Management【520203001401】</v>
      </c>
      <c r="B178" s="150" t="s">
        <v>1150</v>
      </c>
      <c r="C178" s="150" t="s">
        <v>299</v>
      </c>
      <c r="D178" s="150" t="s">
        <v>369</v>
      </c>
      <c r="E178" s="150" t="s">
        <v>1373</v>
      </c>
      <c r="F178" s="150" t="s">
        <v>106</v>
      </c>
      <c r="G178" s="151">
        <v>2026</v>
      </c>
      <c r="H178" s="150" t="s">
        <v>1373</v>
      </c>
      <c r="I178" s="150" t="s">
        <v>1151</v>
      </c>
      <c r="J178" s="86" t="s">
        <v>1151</v>
      </c>
      <c r="K178" s="86"/>
    </row>
    <row r="179" spans="1:11" ht="14">
      <c r="A179" s="81" t="str">
        <f t="shared" si="2"/>
        <v>Research on Knowledge Information Processing【520203001501】</v>
      </c>
      <c r="B179" s="150" t="s">
        <v>379</v>
      </c>
      <c r="C179" s="150" t="s">
        <v>299</v>
      </c>
      <c r="D179" s="150" t="s">
        <v>369</v>
      </c>
      <c r="E179" s="150" t="s">
        <v>1374</v>
      </c>
      <c r="F179" s="150" t="s">
        <v>106</v>
      </c>
      <c r="G179" s="151">
        <v>2026</v>
      </c>
      <c r="H179" s="150" t="s">
        <v>1374</v>
      </c>
      <c r="I179" s="150" t="s">
        <v>380</v>
      </c>
      <c r="J179" s="86" t="s">
        <v>380</v>
      </c>
      <c r="K179" s="86"/>
    </row>
    <row r="180" spans="1:11" ht="14">
      <c r="A180" s="81" t="str">
        <f t="shared" si="2"/>
        <v>Research on Mathematical Decision Making【520203001701】</v>
      </c>
      <c r="B180" s="150" t="s">
        <v>381</v>
      </c>
      <c r="C180" s="150" t="s">
        <v>299</v>
      </c>
      <c r="D180" s="150" t="s">
        <v>369</v>
      </c>
      <c r="E180" s="150" t="s">
        <v>1375</v>
      </c>
      <c r="F180" s="150" t="s">
        <v>106</v>
      </c>
      <c r="G180" s="151">
        <v>2026</v>
      </c>
      <c r="H180" s="150" t="s">
        <v>1375</v>
      </c>
      <c r="I180" s="150" t="s">
        <v>382</v>
      </c>
      <c r="J180" s="86" t="s">
        <v>382</v>
      </c>
      <c r="K180" s="86"/>
    </row>
    <row r="181" spans="1:11" ht="14">
      <c r="A181" s="81" t="str">
        <f t="shared" si="2"/>
        <v>Research on Engineering Statistics and Mathematics【520203001901】</v>
      </c>
      <c r="B181" s="150" t="s">
        <v>1376</v>
      </c>
      <c r="C181" s="150" t="s">
        <v>299</v>
      </c>
      <c r="D181" s="150" t="s">
        <v>369</v>
      </c>
      <c r="E181" s="150" t="s">
        <v>1377</v>
      </c>
      <c r="F181" s="150" t="s">
        <v>106</v>
      </c>
      <c r="G181" s="151">
        <v>2026</v>
      </c>
      <c r="H181" s="150" t="s">
        <v>1377</v>
      </c>
      <c r="I181" s="150" t="s">
        <v>1378</v>
      </c>
      <c r="J181" s="86" t="s">
        <v>1378</v>
      </c>
      <c r="K181" s="86"/>
    </row>
    <row r="182" spans="1:11" ht="14">
      <c r="A182" s="81" t="str">
        <f t="shared" si="2"/>
        <v>Research on Software Engineering【520203002001】</v>
      </c>
      <c r="B182" s="150" t="s">
        <v>1752</v>
      </c>
      <c r="C182" s="150" t="s">
        <v>299</v>
      </c>
      <c r="D182" s="150" t="s">
        <v>369</v>
      </c>
      <c r="E182" s="150" t="s">
        <v>1753</v>
      </c>
      <c r="F182" s="150" t="s">
        <v>106</v>
      </c>
      <c r="G182" s="151">
        <v>2026</v>
      </c>
      <c r="H182" s="150" t="s">
        <v>1753</v>
      </c>
      <c r="I182" s="150" t="s">
        <v>370</v>
      </c>
      <c r="J182" s="86" t="s">
        <v>370</v>
      </c>
      <c r="K182" s="86"/>
    </row>
    <row r="183" spans="1:11" ht="14">
      <c r="A183" s="81" t="str">
        <f t="shared" si="2"/>
        <v>Research on Structural Engineering【520204000101】</v>
      </c>
      <c r="B183" s="150" t="s">
        <v>1754</v>
      </c>
      <c r="C183" s="150" t="s">
        <v>299</v>
      </c>
      <c r="D183" s="150" t="s">
        <v>383</v>
      </c>
      <c r="E183" s="150" t="s">
        <v>1379</v>
      </c>
      <c r="F183" s="150" t="s">
        <v>106</v>
      </c>
      <c r="G183" s="151">
        <v>2026</v>
      </c>
      <c r="H183" s="150" t="s">
        <v>1379</v>
      </c>
      <c r="I183" s="150" t="s">
        <v>384</v>
      </c>
      <c r="J183" s="86" t="s">
        <v>384</v>
      </c>
      <c r="K183" s="86"/>
    </row>
    <row r="184" spans="1:11" ht="14">
      <c r="A184" s="81" t="str">
        <f t="shared" si="2"/>
        <v>Research on Structural Design【520204000201】</v>
      </c>
      <c r="B184" s="150" t="s">
        <v>385</v>
      </c>
      <c r="C184" s="150" t="s">
        <v>299</v>
      </c>
      <c r="D184" s="150" t="s">
        <v>383</v>
      </c>
      <c r="E184" s="150" t="s">
        <v>1380</v>
      </c>
      <c r="F184" s="150" t="s">
        <v>106</v>
      </c>
      <c r="G184" s="151">
        <v>2026</v>
      </c>
      <c r="H184" s="150" t="s">
        <v>1380</v>
      </c>
      <c r="I184" s="150" t="s">
        <v>327</v>
      </c>
      <c r="J184" s="86" t="s">
        <v>327</v>
      </c>
      <c r="K184" s="86"/>
    </row>
    <row r="185" spans="1:11" ht="14">
      <c r="A185" s="81" t="str">
        <f t="shared" si="2"/>
        <v>Research on Structural Mechanics【520204000301】</v>
      </c>
      <c r="B185" s="150" t="s">
        <v>386</v>
      </c>
      <c r="C185" s="150" t="s">
        <v>299</v>
      </c>
      <c r="D185" s="150" t="s">
        <v>383</v>
      </c>
      <c r="E185" s="150" t="s">
        <v>1381</v>
      </c>
      <c r="F185" s="150" t="s">
        <v>106</v>
      </c>
      <c r="G185" s="151">
        <v>2026</v>
      </c>
      <c r="H185" s="150" t="s">
        <v>1381</v>
      </c>
      <c r="I185" s="150" t="s">
        <v>387</v>
      </c>
      <c r="J185" s="86" t="s">
        <v>387</v>
      </c>
      <c r="K185" s="86"/>
    </row>
    <row r="186" spans="1:11" ht="14">
      <c r="A186" s="81" t="str">
        <f t="shared" si="2"/>
        <v>Research on Water and Environmental Engineering【520204000601】</v>
      </c>
      <c r="B186" s="150" t="s">
        <v>1382</v>
      </c>
      <c r="C186" s="150" t="s">
        <v>299</v>
      </c>
      <c r="D186" s="150" t="s">
        <v>383</v>
      </c>
      <c r="E186" s="150" t="s">
        <v>1383</v>
      </c>
      <c r="F186" s="150" t="s">
        <v>106</v>
      </c>
      <c r="G186" s="151">
        <v>2026</v>
      </c>
      <c r="H186" s="150" t="s">
        <v>1383</v>
      </c>
      <c r="I186" s="150" t="s">
        <v>388</v>
      </c>
      <c r="J186" s="86" t="s">
        <v>388</v>
      </c>
      <c r="K186" s="86"/>
    </row>
    <row r="187" spans="1:11" ht="14">
      <c r="A187" s="81" t="str">
        <f t="shared" si="2"/>
        <v>Research on River Engineering【520204000701】</v>
      </c>
      <c r="B187" s="150" t="s">
        <v>389</v>
      </c>
      <c r="C187" s="150" t="s">
        <v>299</v>
      </c>
      <c r="D187" s="150" t="s">
        <v>383</v>
      </c>
      <c r="E187" s="150" t="s">
        <v>1384</v>
      </c>
      <c r="F187" s="150" t="s">
        <v>106</v>
      </c>
      <c r="G187" s="151">
        <v>2026</v>
      </c>
      <c r="H187" s="150" t="s">
        <v>1384</v>
      </c>
      <c r="I187" s="150" t="s">
        <v>390</v>
      </c>
      <c r="J187" s="86" t="s">
        <v>390</v>
      </c>
      <c r="K187" s="86"/>
    </row>
    <row r="188" spans="1:11" ht="14">
      <c r="A188" s="81" t="str">
        <f t="shared" si="2"/>
        <v>Research on Soil Mechanics【520204000801】</v>
      </c>
      <c r="B188" s="150" t="s">
        <v>1385</v>
      </c>
      <c r="C188" s="150" t="s">
        <v>299</v>
      </c>
      <c r="D188" s="150" t="s">
        <v>383</v>
      </c>
      <c r="E188" s="150" t="s">
        <v>1386</v>
      </c>
      <c r="F188" s="150" t="s">
        <v>106</v>
      </c>
      <c r="G188" s="151">
        <v>2026</v>
      </c>
      <c r="H188" s="150" t="s">
        <v>1386</v>
      </c>
      <c r="I188" s="150" t="s">
        <v>391</v>
      </c>
      <c r="J188" s="86" t="s">
        <v>391</v>
      </c>
      <c r="K188" s="86"/>
    </row>
    <row r="189" spans="1:11" ht="14">
      <c r="A189" s="81" t="str">
        <f t="shared" si="2"/>
        <v>Research on Geotechnical Engineering【520204000901】</v>
      </c>
      <c r="B189" s="150" t="s">
        <v>1755</v>
      </c>
      <c r="C189" s="150" t="s">
        <v>299</v>
      </c>
      <c r="D189" s="150" t="s">
        <v>383</v>
      </c>
      <c r="E189" s="150" t="s">
        <v>1387</v>
      </c>
      <c r="F189" s="150" t="s">
        <v>106</v>
      </c>
      <c r="G189" s="151">
        <v>2026</v>
      </c>
      <c r="H189" s="150" t="s">
        <v>1387</v>
      </c>
      <c r="I189" s="150" t="s">
        <v>392</v>
      </c>
      <c r="J189" s="86" t="s">
        <v>392</v>
      </c>
      <c r="K189" s="86"/>
    </row>
    <row r="190" spans="1:11" ht="14">
      <c r="A190" s="81" t="str">
        <f t="shared" si="2"/>
        <v>Research on City and Regional Planning【520204001001】</v>
      </c>
      <c r="B190" s="150" t="s">
        <v>393</v>
      </c>
      <c r="C190" s="150" t="s">
        <v>299</v>
      </c>
      <c r="D190" s="150" t="s">
        <v>383</v>
      </c>
      <c r="E190" s="150" t="s">
        <v>1388</v>
      </c>
      <c r="F190" s="150" t="s">
        <v>106</v>
      </c>
      <c r="G190" s="151">
        <v>2026</v>
      </c>
      <c r="H190" s="150" t="s">
        <v>1388</v>
      </c>
      <c r="I190" s="150" t="s">
        <v>394</v>
      </c>
      <c r="J190" s="86" t="s">
        <v>394</v>
      </c>
      <c r="K190" s="86"/>
    </row>
    <row r="191" spans="1:11" ht="14">
      <c r="A191" s="81" t="str">
        <f t="shared" si="2"/>
        <v>Research on Transportation Studies and Planning【520204001101】</v>
      </c>
      <c r="B191" s="150" t="s">
        <v>395</v>
      </c>
      <c r="C191" s="150" t="s">
        <v>299</v>
      </c>
      <c r="D191" s="150" t="s">
        <v>383</v>
      </c>
      <c r="E191" s="150" t="s">
        <v>1389</v>
      </c>
      <c r="F191" s="150" t="s">
        <v>106</v>
      </c>
      <c r="G191" s="151">
        <v>2026</v>
      </c>
      <c r="H191" s="150" t="s">
        <v>1389</v>
      </c>
      <c r="I191" s="150" t="s">
        <v>396</v>
      </c>
      <c r="J191" s="86" t="s">
        <v>396</v>
      </c>
      <c r="K191" s="86"/>
    </row>
    <row r="192" spans="1:11" ht="14">
      <c r="A192" s="81" t="str">
        <f t="shared" si="2"/>
        <v>Research on Landscape and Aesthetics of Infrastructure【520204001201】</v>
      </c>
      <c r="B192" s="150" t="s">
        <v>397</v>
      </c>
      <c r="C192" s="150" t="s">
        <v>299</v>
      </c>
      <c r="D192" s="150" t="s">
        <v>383</v>
      </c>
      <c r="E192" s="150" t="s">
        <v>1390</v>
      </c>
      <c r="F192" s="150" t="s">
        <v>106</v>
      </c>
      <c r="G192" s="151">
        <v>2026</v>
      </c>
      <c r="H192" s="150" t="s">
        <v>1390</v>
      </c>
      <c r="I192" s="150" t="s">
        <v>398</v>
      </c>
      <c r="J192" s="86" t="s">
        <v>398</v>
      </c>
      <c r="K192" s="86"/>
    </row>
    <row r="193" spans="1:11" ht="14">
      <c r="A193" s="81" t="str">
        <f t="shared" si="2"/>
        <v>Research on Tunnel Engineering【520204001301】</v>
      </c>
      <c r="B193" s="150" t="s">
        <v>1754</v>
      </c>
      <c r="C193" s="150" t="s">
        <v>299</v>
      </c>
      <c r="D193" s="150" t="s">
        <v>383</v>
      </c>
      <c r="E193" s="150" t="s">
        <v>1391</v>
      </c>
      <c r="F193" s="150" t="s">
        <v>106</v>
      </c>
      <c r="G193" s="151">
        <v>2026</v>
      </c>
      <c r="H193" s="150" t="s">
        <v>1391</v>
      </c>
      <c r="I193" s="150" t="s">
        <v>399</v>
      </c>
      <c r="J193" s="86" t="s">
        <v>399</v>
      </c>
      <c r="K193" s="86"/>
    </row>
    <row r="194" spans="1:11" ht="14">
      <c r="A194" s="81" t="str">
        <f t="shared" ref="A194:A257" si="3">I194&amp;"【"&amp;E194&amp;F194&amp;"】"</f>
        <v>Research on Coastal Engineering and Management【520204001401】</v>
      </c>
      <c r="B194" s="150" t="s">
        <v>1152</v>
      </c>
      <c r="C194" s="150" t="s">
        <v>299</v>
      </c>
      <c r="D194" s="150" t="s">
        <v>383</v>
      </c>
      <c r="E194" s="150" t="s">
        <v>1392</v>
      </c>
      <c r="F194" s="150" t="s">
        <v>106</v>
      </c>
      <c r="G194" s="151">
        <v>2026</v>
      </c>
      <c r="H194" s="150" t="s">
        <v>1392</v>
      </c>
      <c r="I194" s="150" t="s">
        <v>400</v>
      </c>
      <c r="J194" s="86" t="s">
        <v>400</v>
      </c>
      <c r="K194" s="86"/>
    </row>
    <row r="195" spans="1:11" ht="14">
      <c r="A195" s="81" t="str">
        <f t="shared" si="3"/>
        <v>Research on Concrete Structure【520204001501】</v>
      </c>
      <c r="B195" s="150" t="s">
        <v>401</v>
      </c>
      <c r="C195" s="150" t="s">
        <v>299</v>
      </c>
      <c r="D195" s="150" t="s">
        <v>383</v>
      </c>
      <c r="E195" s="150" t="s">
        <v>1393</v>
      </c>
      <c r="F195" s="150" t="s">
        <v>106</v>
      </c>
      <c r="G195" s="151">
        <v>2026</v>
      </c>
      <c r="H195" s="150" t="s">
        <v>1393</v>
      </c>
      <c r="I195" s="150" t="s">
        <v>402</v>
      </c>
      <c r="J195" s="86" t="s">
        <v>402</v>
      </c>
      <c r="K195" s="86"/>
    </row>
    <row r="196" spans="1:11" ht="14">
      <c r="A196" s="81" t="str">
        <f t="shared" si="3"/>
        <v>Research on Atmospheric and Aquatic Chemistry【520205000201】</v>
      </c>
      <c r="B196" s="150" t="s">
        <v>404</v>
      </c>
      <c r="C196" s="150" t="s">
        <v>299</v>
      </c>
      <c r="D196" s="150" t="s">
        <v>403</v>
      </c>
      <c r="E196" s="150" t="s">
        <v>1394</v>
      </c>
      <c r="F196" s="150" t="s">
        <v>106</v>
      </c>
      <c r="G196" s="151">
        <v>2026</v>
      </c>
      <c r="H196" s="150" t="s">
        <v>1394</v>
      </c>
      <c r="I196" s="150" t="s">
        <v>405</v>
      </c>
      <c r="J196" s="86" t="s">
        <v>405</v>
      </c>
      <c r="K196" s="86"/>
    </row>
    <row r="197" spans="1:11" ht="14">
      <c r="A197" s="81" t="str">
        <f t="shared" si="3"/>
        <v>Research on Resources Recycling Engineering【520205000301】</v>
      </c>
      <c r="B197" s="150" t="s">
        <v>1395</v>
      </c>
      <c r="C197" s="150" t="s">
        <v>299</v>
      </c>
      <c r="D197" s="150" t="s">
        <v>403</v>
      </c>
      <c r="E197" s="150" t="s">
        <v>1396</v>
      </c>
      <c r="F197" s="150" t="s">
        <v>106</v>
      </c>
      <c r="G197" s="151">
        <v>2026</v>
      </c>
      <c r="H197" s="150" t="s">
        <v>1396</v>
      </c>
      <c r="I197" s="150" t="s">
        <v>406</v>
      </c>
      <c r="J197" s="86" t="s">
        <v>406</v>
      </c>
      <c r="K197" s="86"/>
    </row>
    <row r="198" spans="1:11" ht="14">
      <c r="A198" s="81" t="str">
        <f t="shared" si="3"/>
        <v>Research on Extractive Metallurgy and Materials Process Engineering【520205000401】</v>
      </c>
      <c r="B198" s="150" t="s">
        <v>407</v>
      </c>
      <c r="C198" s="150" t="s">
        <v>299</v>
      </c>
      <c r="D198" s="150" t="s">
        <v>403</v>
      </c>
      <c r="E198" s="150" t="s">
        <v>1397</v>
      </c>
      <c r="F198" s="150" t="s">
        <v>106</v>
      </c>
      <c r="G198" s="151">
        <v>2026</v>
      </c>
      <c r="H198" s="150" t="s">
        <v>1397</v>
      </c>
      <c r="I198" s="150" t="s">
        <v>408</v>
      </c>
      <c r="J198" s="86" t="s">
        <v>408</v>
      </c>
      <c r="K198" s="86"/>
    </row>
    <row r="199" spans="1:11" ht="14">
      <c r="A199" s="81" t="str">
        <f t="shared" si="3"/>
        <v>Research on Geomechanics and Petroleum Production Engineering【520205000601】</v>
      </c>
      <c r="B199" s="150" t="s">
        <v>409</v>
      </c>
      <c r="C199" s="150" t="s">
        <v>299</v>
      </c>
      <c r="D199" s="150" t="s">
        <v>403</v>
      </c>
      <c r="E199" s="150" t="s">
        <v>1398</v>
      </c>
      <c r="F199" s="150" t="s">
        <v>106</v>
      </c>
      <c r="G199" s="151">
        <v>2026</v>
      </c>
      <c r="H199" s="150" t="s">
        <v>1398</v>
      </c>
      <c r="I199" s="150" t="s">
        <v>410</v>
      </c>
      <c r="J199" s="86" t="s">
        <v>410</v>
      </c>
      <c r="K199" s="86"/>
    </row>
    <row r="200" spans="1:11" ht="14">
      <c r="A200" s="81" t="str">
        <f t="shared" si="3"/>
        <v>Research on Geo-Environmental Science【520205000801】</v>
      </c>
      <c r="B200" s="150" t="s">
        <v>411</v>
      </c>
      <c r="C200" s="150" t="s">
        <v>299</v>
      </c>
      <c r="D200" s="150" t="s">
        <v>403</v>
      </c>
      <c r="E200" s="150" t="s">
        <v>1399</v>
      </c>
      <c r="F200" s="150" t="s">
        <v>106</v>
      </c>
      <c r="G200" s="151">
        <v>2026</v>
      </c>
      <c r="H200" s="150" t="s">
        <v>1399</v>
      </c>
      <c r="I200" s="150" t="s">
        <v>412</v>
      </c>
      <c r="J200" s="86" t="s">
        <v>412</v>
      </c>
      <c r="K200" s="86"/>
    </row>
    <row r="201" spans="1:11" ht="14">
      <c r="A201" s="81" t="str">
        <f t="shared" si="3"/>
        <v>Research on Geochemistry and Economic Geology【520205000901】</v>
      </c>
      <c r="B201" s="150" t="s">
        <v>1400</v>
      </c>
      <c r="C201" s="150" t="s">
        <v>299</v>
      </c>
      <c r="D201" s="150" t="s">
        <v>403</v>
      </c>
      <c r="E201" s="150" t="s">
        <v>1401</v>
      </c>
      <c r="F201" s="150" t="s">
        <v>106</v>
      </c>
      <c r="G201" s="151">
        <v>2026</v>
      </c>
      <c r="H201" s="150" t="s">
        <v>1401</v>
      </c>
      <c r="I201" s="150" t="s">
        <v>1402</v>
      </c>
      <c r="J201" s="86" t="s">
        <v>1402</v>
      </c>
      <c r="K201" s="86"/>
    </row>
    <row r="202" spans="1:11" ht="14">
      <c r="A202" s="81" t="str">
        <f t="shared" si="3"/>
        <v>Research on Resource Materials Science【520205001101】</v>
      </c>
      <c r="B202" s="150" t="s">
        <v>413</v>
      </c>
      <c r="C202" s="150" t="s">
        <v>299</v>
      </c>
      <c r="D202" s="150" t="s">
        <v>403</v>
      </c>
      <c r="E202" s="150" t="s">
        <v>1403</v>
      </c>
      <c r="F202" s="150" t="s">
        <v>106</v>
      </c>
      <c r="G202" s="151">
        <v>2026</v>
      </c>
      <c r="H202" s="150" t="s">
        <v>1403</v>
      </c>
      <c r="I202" s="150" t="s">
        <v>1756</v>
      </c>
      <c r="J202" s="86" t="s">
        <v>1756</v>
      </c>
      <c r="K202" s="86"/>
    </row>
    <row r="203" spans="1:11" ht="14">
      <c r="A203" s="81" t="str">
        <f t="shared" si="3"/>
        <v>Research on Mineralogy【520205001401】</v>
      </c>
      <c r="B203" s="150" t="s">
        <v>1404</v>
      </c>
      <c r="C203" s="150" t="s">
        <v>299</v>
      </c>
      <c r="D203" s="150" t="s">
        <v>403</v>
      </c>
      <c r="E203" s="150" t="s">
        <v>1405</v>
      </c>
      <c r="F203" s="150" t="s">
        <v>106</v>
      </c>
      <c r="G203" s="151">
        <v>2026</v>
      </c>
      <c r="H203" s="150" t="s">
        <v>1405</v>
      </c>
      <c r="I203" s="150" t="s">
        <v>1757</v>
      </c>
      <c r="J203" s="86" t="s">
        <v>1757</v>
      </c>
      <c r="K203" s="86"/>
    </row>
    <row r="204" spans="1:11" ht="14">
      <c r="A204" s="81" t="str">
        <f t="shared" si="3"/>
        <v>Research on Structural Petrology【520205001701】</v>
      </c>
      <c r="B204" s="150" t="s">
        <v>1406</v>
      </c>
      <c r="C204" s="150" t="s">
        <v>299</v>
      </c>
      <c r="D204" s="150" t="s">
        <v>403</v>
      </c>
      <c r="E204" s="150" t="s">
        <v>1407</v>
      </c>
      <c r="F204" s="150" t="s">
        <v>106</v>
      </c>
      <c r="G204" s="151">
        <v>2026</v>
      </c>
      <c r="H204" s="150" t="s">
        <v>1407</v>
      </c>
      <c r="I204" s="150" t="s">
        <v>414</v>
      </c>
      <c r="J204" s="86" t="s">
        <v>414</v>
      </c>
      <c r="K204" s="86"/>
    </row>
    <row r="205" spans="1:11" ht="14">
      <c r="A205" s="81" t="str">
        <f t="shared" si="3"/>
        <v>Research on Environmental Purification and Resources Processing【520205001801】</v>
      </c>
      <c r="B205" s="150" t="s">
        <v>1408</v>
      </c>
      <c r="C205" s="150" t="s">
        <v>299</v>
      </c>
      <c r="D205" s="150" t="s">
        <v>403</v>
      </c>
      <c r="E205" s="150" t="s">
        <v>1409</v>
      </c>
      <c r="F205" s="150" t="s">
        <v>106</v>
      </c>
      <c r="G205" s="151">
        <v>2026</v>
      </c>
      <c r="H205" s="150" t="s">
        <v>1409</v>
      </c>
      <c r="I205" s="150" t="s">
        <v>415</v>
      </c>
      <c r="J205" s="86" t="s">
        <v>415</v>
      </c>
      <c r="K205" s="86"/>
    </row>
    <row r="206" spans="1:11" ht="14">
      <c r="A206" s="81" t="str">
        <f t="shared" si="3"/>
        <v>Research on Exploration Geophysics【520205001901】</v>
      </c>
      <c r="B206" s="150" t="s">
        <v>416</v>
      </c>
      <c r="C206" s="150" t="s">
        <v>299</v>
      </c>
      <c r="D206" s="150" t="s">
        <v>403</v>
      </c>
      <c r="E206" s="150" t="s">
        <v>1410</v>
      </c>
      <c r="F206" s="150" t="s">
        <v>106</v>
      </c>
      <c r="G206" s="151">
        <v>2026</v>
      </c>
      <c r="H206" s="150" t="s">
        <v>1410</v>
      </c>
      <c r="I206" s="150" t="s">
        <v>417</v>
      </c>
      <c r="J206" s="86" t="s">
        <v>417</v>
      </c>
      <c r="K206" s="86"/>
    </row>
    <row r="207" spans="1:11" ht="14">
      <c r="A207" s="81" t="str">
        <f t="shared" si="3"/>
        <v>Research on Reservoir Engineering【520205002001】</v>
      </c>
      <c r="B207" s="150" t="s">
        <v>1411</v>
      </c>
      <c r="C207" s="150" t="s">
        <v>299</v>
      </c>
      <c r="D207" s="150" t="s">
        <v>403</v>
      </c>
      <c r="E207" s="150" t="s">
        <v>1412</v>
      </c>
      <c r="F207" s="150" t="s">
        <v>106</v>
      </c>
      <c r="G207" s="151">
        <v>2026</v>
      </c>
      <c r="H207" s="150" t="s">
        <v>1412</v>
      </c>
      <c r="I207" s="150" t="s">
        <v>1413</v>
      </c>
      <c r="J207" s="86" t="s">
        <v>1413</v>
      </c>
      <c r="K207" s="86"/>
    </row>
    <row r="208" spans="1:11" ht="14">
      <c r="A208" s="81" t="str">
        <f t="shared" si="3"/>
        <v>Research on Sedimentology【520205002201】</v>
      </c>
      <c r="B208" s="150" t="s">
        <v>418</v>
      </c>
      <c r="C208" s="150" t="s">
        <v>299</v>
      </c>
      <c r="D208" s="150" t="s">
        <v>403</v>
      </c>
      <c r="E208" s="150" t="s">
        <v>1414</v>
      </c>
      <c r="F208" s="150" t="s">
        <v>106</v>
      </c>
      <c r="G208" s="151">
        <v>2026</v>
      </c>
      <c r="H208" s="150" t="s">
        <v>1414</v>
      </c>
      <c r="I208" s="150" t="s">
        <v>419</v>
      </c>
      <c r="J208" s="86" t="s">
        <v>419</v>
      </c>
      <c r="K208" s="86"/>
    </row>
    <row r="209" spans="1:11" ht="14">
      <c r="A209" s="81" t="str">
        <f t="shared" si="3"/>
        <v>Research on Paleobiology【520205002301】</v>
      </c>
      <c r="B209" s="150" t="s">
        <v>420</v>
      </c>
      <c r="C209" s="150" t="s">
        <v>299</v>
      </c>
      <c r="D209" s="150" t="s">
        <v>403</v>
      </c>
      <c r="E209" s="150" t="s">
        <v>1415</v>
      </c>
      <c r="F209" s="150" t="s">
        <v>106</v>
      </c>
      <c r="G209" s="151">
        <v>2026</v>
      </c>
      <c r="H209" s="150" t="s">
        <v>1415</v>
      </c>
      <c r="I209" s="150" t="s">
        <v>421</v>
      </c>
      <c r="J209" s="86" t="s">
        <v>421</v>
      </c>
      <c r="K209" s="86"/>
    </row>
    <row r="210" spans="1:11" ht="14">
      <c r="A210" s="81" t="str">
        <f t="shared" si="3"/>
        <v>Research on Volcanology【520205002401】</v>
      </c>
      <c r="B210" s="150" t="s">
        <v>422</v>
      </c>
      <c r="C210" s="150" t="s">
        <v>299</v>
      </c>
      <c r="D210" s="150" t="s">
        <v>403</v>
      </c>
      <c r="E210" s="150" t="s">
        <v>1416</v>
      </c>
      <c r="F210" s="150" t="s">
        <v>106</v>
      </c>
      <c r="G210" s="151">
        <v>2026</v>
      </c>
      <c r="H210" s="150" t="s">
        <v>1416</v>
      </c>
      <c r="I210" s="150" t="s">
        <v>423</v>
      </c>
      <c r="J210" s="86" t="s">
        <v>423</v>
      </c>
      <c r="K210" s="86"/>
    </row>
    <row r="211" spans="1:11" ht="14">
      <c r="A211" s="81" t="str">
        <f t="shared" si="3"/>
        <v>Research on Geochemistry【520205002501】</v>
      </c>
      <c r="B211" s="150" t="s">
        <v>1417</v>
      </c>
      <c r="C211" s="150" t="s">
        <v>299</v>
      </c>
      <c r="D211" s="150" t="s">
        <v>403</v>
      </c>
      <c r="E211" s="150" t="s">
        <v>1418</v>
      </c>
      <c r="F211" s="150" t="s">
        <v>106</v>
      </c>
      <c r="G211" s="151">
        <v>2026</v>
      </c>
      <c r="H211" s="150" t="s">
        <v>1418</v>
      </c>
      <c r="I211" s="150" t="s">
        <v>424</v>
      </c>
      <c r="J211" s="86" t="s">
        <v>424</v>
      </c>
      <c r="K211" s="86"/>
    </row>
    <row r="212" spans="1:11" ht="14">
      <c r="A212" s="81" t="str">
        <f t="shared" si="3"/>
        <v>Research on Environmental Life Cycle Assessment【520205002701】</v>
      </c>
      <c r="B212" s="150" t="s">
        <v>425</v>
      </c>
      <c r="C212" s="150" t="s">
        <v>299</v>
      </c>
      <c r="D212" s="150" t="s">
        <v>403</v>
      </c>
      <c r="E212" s="150" t="s">
        <v>1419</v>
      </c>
      <c r="F212" s="150" t="s">
        <v>106</v>
      </c>
      <c r="G212" s="151">
        <v>2026</v>
      </c>
      <c r="H212" s="150" t="s">
        <v>1419</v>
      </c>
      <c r="I212" s="150" t="s">
        <v>426</v>
      </c>
      <c r="J212" s="86" t="s">
        <v>426</v>
      </c>
      <c r="K212" s="86"/>
    </row>
    <row r="213" spans="1:11" ht="14">
      <c r="A213" s="81" t="str">
        <f t="shared" si="3"/>
        <v>Research on Earth Material Science【520205002801】</v>
      </c>
      <c r="B213" s="150" t="s">
        <v>1420</v>
      </c>
      <c r="C213" s="150" t="s">
        <v>299</v>
      </c>
      <c r="D213" s="150" t="s">
        <v>403</v>
      </c>
      <c r="E213" s="150" t="s">
        <v>1421</v>
      </c>
      <c r="F213" s="150" t="s">
        <v>106</v>
      </c>
      <c r="G213" s="151">
        <v>2026</v>
      </c>
      <c r="H213" s="150" t="s">
        <v>1421</v>
      </c>
      <c r="I213" s="150" t="s">
        <v>427</v>
      </c>
      <c r="J213" s="86" t="s">
        <v>427</v>
      </c>
      <c r="K213" s="86"/>
    </row>
    <row r="214" spans="1:11" ht="14">
      <c r="A214" s="81" t="str">
        <f t="shared" si="3"/>
        <v>Research on Environmental Resources Remediation Engineering【520205002901】</v>
      </c>
      <c r="B214" s="150" t="s">
        <v>1153</v>
      </c>
      <c r="C214" s="150" t="s">
        <v>299</v>
      </c>
      <c r="D214" s="150" t="s">
        <v>403</v>
      </c>
      <c r="E214" s="150" t="s">
        <v>1422</v>
      </c>
      <c r="F214" s="150" t="s">
        <v>106</v>
      </c>
      <c r="G214" s="151">
        <v>2026</v>
      </c>
      <c r="H214" s="150" t="s">
        <v>1422</v>
      </c>
      <c r="I214" s="150" t="s">
        <v>1154</v>
      </c>
      <c r="J214" s="86" t="s">
        <v>1154</v>
      </c>
      <c r="K214" s="86"/>
    </row>
    <row r="215" spans="1:11" ht="14">
      <c r="A215" s="81" t="str">
        <f t="shared" si="3"/>
        <v>Research on Life Cycle Engineering【520206000201】</v>
      </c>
      <c r="B215" s="150" t="s">
        <v>1423</v>
      </c>
      <c r="C215" s="150" t="s">
        <v>299</v>
      </c>
      <c r="D215" s="150" t="s">
        <v>428</v>
      </c>
      <c r="E215" s="150" t="s">
        <v>1424</v>
      </c>
      <c r="F215" s="150" t="s">
        <v>106</v>
      </c>
      <c r="G215" s="151">
        <v>2026</v>
      </c>
      <c r="H215" s="150" t="s">
        <v>1424</v>
      </c>
      <c r="I215" s="150" t="s">
        <v>429</v>
      </c>
      <c r="J215" s="86" t="s">
        <v>429</v>
      </c>
      <c r="K215" s="86"/>
    </row>
    <row r="216" spans="1:11" ht="14">
      <c r="A216" s="81" t="str">
        <f t="shared" si="3"/>
        <v>Research on Quality Management【520206000501】</v>
      </c>
      <c r="B216" s="150" t="s">
        <v>430</v>
      </c>
      <c r="C216" s="150" t="s">
        <v>299</v>
      </c>
      <c r="D216" s="150" t="s">
        <v>428</v>
      </c>
      <c r="E216" s="150" t="s">
        <v>1425</v>
      </c>
      <c r="F216" s="150" t="s">
        <v>106</v>
      </c>
      <c r="G216" s="151">
        <v>2026</v>
      </c>
      <c r="H216" s="150" t="s">
        <v>1425</v>
      </c>
      <c r="I216" s="150" t="s">
        <v>431</v>
      </c>
      <c r="J216" s="86" t="s">
        <v>431</v>
      </c>
      <c r="K216" s="86"/>
    </row>
    <row r="217" spans="1:11" ht="14">
      <c r="A217" s="81" t="str">
        <f t="shared" si="3"/>
        <v>Research on Human Factors Management【520206000801】</v>
      </c>
      <c r="B217" s="150" t="s">
        <v>432</v>
      </c>
      <c r="C217" s="150" t="s">
        <v>299</v>
      </c>
      <c r="D217" s="150" t="s">
        <v>428</v>
      </c>
      <c r="E217" s="150" t="s">
        <v>1426</v>
      </c>
      <c r="F217" s="150" t="s">
        <v>106</v>
      </c>
      <c r="G217" s="151">
        <v>2026</v>
      </c>
      <c r="H217" s="150" t="s">
        <v>1426</v>
      </c>
      <c r="I217" s="150" t="s">
        <v>433</v>
      </c>
      <c r="J217" s="86" t="s">
        <v>433</v>
      </c>
      <c r="K217" s="86"/>
    </row>
    <row r="218" spans="1:11" ht="14">
      <c r="A218" s="81" t="str">
        <f t="shared" si="3"/>
        <v>Research on Business Data Science【520206000901】</v>
      </c>
      <c r="B218" s="150" t="s">
        <v>1758</v>
      </c>
      <c r="C218" s="150" t="s">
        <v>299</v>
      </c>
      <c r="D218" s="150" t="s">
        <v>428</v>
      </c>
      <c r="E218" s="150" t="s">
        <v>1427</v>
      </c>
      <c r="F218" s="150" t="s">
        <v>106</v>
      </c>
      <c r="G218" s="151">
        <v>2026</v>
      </c>
      <c r="H218" s="150" t="s">
        <v>1427</v>
      </c>
      <c r="I218" s="150" t="s">
        <v>1428</v>
      </c>
      <c r="J218" s="86" t="s">
        <v>1428</v>
      </c>
      <c r="K218" s="86"/>
    </row>
    <row r="219" spans="1:11" ht="14">
      <c r="A219" s="81" t="str">
        <f t="shared" si="3"/>
        <v>Research on Strategic Management for Value Creation【520206001801】</v>
      </c>
      <c r="B219" s="150" t="s">
        <v>1155</v>
      </c>
      <c r="C219" s="150" t="s">
        <v>299</v>
      </c>
      <c r="D219" s="150" t="s">
        <v>428</v>
      </c>
      <c r="E219" s="150" t="s">
        <v>1429</v>
      </c>
      <c r="F219" s="150" t="s">
        <v>106</v>
      </c>
      <c r="G219" s="151">
        <v>2026</v>
      </c>
      <c r="H219" s="150" t="s">
        <v>1429</v>
      </c>
      <c r="I219" s="150" t="s">
        <v>1156</v>
      </c>
      <c r="J219" s="86" t="s">
        <v>1156</v>
      </c>
      <c r="K219" s="86"/>
    </row>
    <row r="220" spans="1:11" ht="14">
      <c r="A220" s="81" t="str">
        <f t="shared" si="3"/>
        <v>Research on Production and Supply Chain Management【520206001901】</v>
      </c>
      <c r="B220" s="150" t="s">
        <v>434</v>
      </c>
      <c r="C220" s="150" t="s">
        <v>299</v>
      </c>
      <c r="D220" s="150" t="s">
        <v>428</v>
      </c>
      <c r="E220" s="150" t="s">
        <v>1430</v>
      </c>
      <c r="F220" s="150" t="s">
        <v>106</v>
      </c>
      <c r="G220" s="151">
        <v>2026</v>
      </c>
      <c r="H220" s="150" t="s">
        <v>1430</v>
      </c>
      <c r="I220" s="150" t="s">
        <v>435</v>
      </c>
      <c r="J220" s="86" t="s">
        <v>435</v>
      </c>
      <c r="K220" s="86"/>
    </row>
    <row r="221" spans="1:11" ht="14">
      <c r="A221" s="81" t="str">
        <f t="shared" si="3"/>
        <v>Research on Product- Service Systems【520206002001】</v>
      </c>
      <c r="B221" s="150" t="s">
        <v>436</v>
      </c>
      <c r="C221" s="150" t="s">
        <v>299</v>
      </c>
      <c r="D221" s="150" t="s">
        <v>428</v>
      </c>
      <c r="E221" s="150" t="s">
        <v>1431</v>
      </c>
      <c r="F221" s="150" t="s">
        <v>106</v>
      </c>
      <c r="G221" s="151">
        <v>2026</v>
      </c>
      <c r="H221" s="150" t="s">
        <v>1431</v>
      </c>
      <c r="I221" s="150" t="s">
        <v>437</v>
      </c>
      <c r="J221" s="86" t="s">
        <v>437</v>
      </c>
      <c r="K221" s="86"/>
    </row>
    <row r="222" spans="1:11" ht="14">
      <c r="A222" s="81" t="str">
        <f t="shared" si="3"/>
        <v>Research on Innovation Management【520206002201】</v>
      </c>
      <c r="B222" s="150" t="s">
        <v>1432</v>
      </c>
      <c r="C222" s="150" t="s">
        <v>299</v>
      </c>
      <c r="D222" s="150" t="s">
        <v>428</v>
      </c>
      <c r="E222" s="150" t="s">
        <v>1433</v>
      </c>
      <c r="F222" s="150" t="s">
        <v>106</v>
      </c>
      <c r="G222" s="151">
        <v>2026</v>
      </c>
      <c r="H222" s="150" t="s">
        <v>1433</v>
      </c>
      <c r="I222" s="150" t="s">
        <v>438</v>
      </c>
      <c r="J222" s="86" t="s">
        <v>438</v>
      </c>
      <c r="K222" s="86"/>
    </row>
    <row r="223" spans="1:11" ht="14">
      <c r="A223" s="81" t="str">
        <f t="shared" si="3"/>
        <v>Research on Organizational Behavior Management【520206002301】</v>
      </c>
      <c r="B223" s="150" t="s">
        <v>439</v>
      </c>
      <c r="C223" s="150" t="s">
        <v>299</v>
      </c>
      <c r="D223" s="150" t="s">
        <v>428</v>
      </c>
      <c r="E223" s="150" t="s">
        <v>1434</v>
      </c>
      <c r="F223" s="150" t="s">
        <v>106</v>
      </c>
      <c r="G223" s="151">
        <v>2026</v>
      </c>
      <c r="H223" s="150" t="s">
        <v>1434</v>
      </c>
      <c r="I223" s="150" t="s">
        <v>440</v>
      </c>
      <c r="J223" s="86" t="s">
        <v>440</v>
      </c>
      <c r="K223" s="86"/>
    </row>
    <row r="224" spans="1:11" ht="14">
      <c r="A224" s="81" t="str">
        <f t="shared" si="3"/>
        <v>Research on Social System and Service Management【520206002401】</v>
      </c>
      <c r="B224" s="150" t="s">
        <v>430</v>
      </c>
      <c r="C224" s="150" t="s">
        <v>299</v>
      </c>
      <c r="D224" s="150" t="s">
        <v>428</v>
      </c>
      <c r="E224" s="150" t="s">
        <v>1435</v>
      </c>
      <c r="F224" s="150" t="s">
        <v>106</v>
      </c>
      <c r="G224" s="151">
        <v>2026</v>
      </c>
      <c r="H224" s="150" t="s">
        <v>1435</v>
      </c>
      <c r="I224" s="150" t="s">
        <v>441</v>
      </c>
      <c r="J224" s="86" t="s">
        <v>441</v>
      </c>
      <c r="K224" s="86"/>
    </row>
    <row r="225" spans="1:11" ht="14">
      <c r="A225" s="81" t="str">
        <f t="shared" si="3"/>
        <v>Research on Business System Design【520206002501】</v>
      </c>
      <c r="B225" s="150" t="s">
        <v>442</v>
      </c>
      <c r="C225" s="150" t="s">
        <v>299</v>
      </c>
      <c r="D225" s="150" t="s">
        <v>428</v>
      </c>
      <c r="E225" s="150" t="s">
        <v>1436</v>
      </c>
      <c r="F225" s="150" t="s">
        <v>106</v>
      </c>
      <c r="G225" s="151">
        <v>2026</v>
      </c>
      <c r="H225" s="150" t="s">
        <v>1436</v>
      </c>
      <c r="I225" s="150" t="s">
        <v>443</v>
      </c>
      <c r="J225" s="86" t="s">
        <v>443</v>
      </c>
      <c r="K225" s="86"/>
    </row>
    <row r="226" spans="1:11" ht="14">
      <c r="A226" s="81" t="str">
        <f t="shared" si="3"/>
        <v>Research on Social Innovation Business【520206002601】</v>
      </c>
      <c r="B226" s="150" t="s">
        <v>1437</v>
      </c>
      <c r="C226" s="150" t="s">
        <v>299</v>
      </c>
      <c r="D226" s="150" t="s">
        <v>428</v>
      </c>
      <c r="E226" s="150" t="s">
        <v>1438</v>
      </c>
      <c r="F226" s="150" t="s">
        <v>106</v>
      </c>
      <c r="G226" s="151">
        <v>2026</v>
      </c>
      <c r="H226" s="150" t="s">
        <v>1438</v>
      </c>
      <c r="I226" s="150" t="s">
        <v>1439</v>
      </c>
      <c r="J226" s="86" t="s">
        <v>1439</v>
      </c>
      <c r="K226" s="86"/>
    </row>
    <row r="227" spans="1:11" ht="14">
      <c r="A227" s="81" t="str">
        <f t="shared" si="3"/>
        <v>Research on Accounting Information【520206002701】</v>
      </c>
      <c r="B227" s="150" t="s">
        <v>1440</v>
      </c>
      <c r="C227" s="150" t="s">
        <v>299</v>
      </c>
      <c r="D227" s="150" t="s">
        <v>428</v>
      </c>
      <c r="E227" s="150" t="s">
        <v>1441</v>
      </c>
      <c r="F227" s="150" t="s">
        <v>106</v>
      </c>
      <c r="G227" s="151">
        <v>2026</v>
      </c>
      <c r="H227" s="150" t="s">
        <v>1441</v>
      </c>
      <c r="I227" s="150" t="s">
        <v>1442</v>
      </c>
      <c r="J227" s="86" t="s">
        <v>1442</v>
      </c>
      <c r="K227" s="86"/>
    </row>
    <row r="228" spans="1:11" ht="14">
      <c r="A228" s="81" t="str">
        <f t="shared" si="3"/>
        <v>Research on Innovation and Entrepreneurship【520206002801】</v>
      </c>
      <c r="B228" s="150" t="s">
        <v>1759</v>
      </c>
      <c r="C228" s="150" t="s">
        <v>299</v>
      </c>
      <c r="D228" s="150" t="s">
        <v>428</v>
      </c>
      <c r="E228" s="150" t="s">
        <v>1760</v>
      </c>
      <c r="F228" s="150" t="s">
        <v>106</v>
      </c>
      <c r="G228" s="151">
        <v>2026</v>
      </c>
      <c r="H228" s="150" t="s">
        <v>1760</v>
      </c>
      <c r="I228" s="150" t="s">
        <v>1761</v>
      </c>
      <c r="J228" s="86" t="s">
        <v>1761</v>
      </c>
      <c r="K228" s="86"/>
    </row>
    <row r="229" spans="1:11" ht="14">
      <c r="A229" s="81" t="str">
        <f t="shared" si="3"/>
        <v>Research on Mathematical Physics【530201000201】</v>
      </c>
      <c r="B229" s="150" t="s">
        <v>444</v>
      </c>
      <c r="C229" s="150" t="s">
        <v>445</v>
      </c>
      <c r="D229" s="150" t="s">
        <v>446</v>
      </c>
      <c r="E229" s="150" t="s">
        <v>1443</v>
      </c>
      <c r="F229" s="150" t="s">
        <v>106</v>
      </c>
      <c r="G229" s="151">
        <v>2026</v>
      </c>
      <c r="H229" s="150" t="s">
        <v>1443</v>
      </c>
      <c r="I229" s="150" t="s">
        <v>447</v>
      </c>
      <c r="J229" s="86" t="s">
        <v>447</v>
      </c>
      <c r="K229" s="86"/>
    </row>
    <row r="230" spans="1:11" ht="14">
      <c r="A230" s="81" t="str">
        <f t="shared" si="3"/>
        <v>Research on Theoretical Particle Physics【530201000301】</v>
      </c>
      <c r="B230" s="150" t="s">
        <v>448</v>
      </c>
      <c r="C230" s="150" t="s">
        <v>445</v>
      </c>
      <c r="D230" s="150" t="s">
        <v>446</v>
      </c>
      <c r="E230" s="150" t="s">
        <v>1444</v>
      </c>
      <c r="F230" s="150" t="s">
        <v>106</v>
      </c>
      <c r="G230" s="151">
        <v>2026</v>
      </c>
      <c r="H230" s="150" t="s">
        <v>1444</v>
      </c>
      <c r="I230" s="150" t="s">
        <v>449</v>
      </c>
      <c r="J230" s="86" t="s">
        <v>449</v>
      </c>
      <c r="K230" s="86"/>
    </row>
    <row r="231" spans="1:11" ht="14">
      <c r="A231" s="81" t="str">
        <f t="shared" si="3"/>
        <v>Research on Theoretical Nuclear Physics【530201000401】</v>
      </c>
      <c r="B231" s="150" t="s">
        <v>450</v>
      </c>
      <c r="C231" s="150" t="s">
        <v>445</v>
      </c>
      <c r="D231" s="150" t="s">
        <v>446</v>
      </c>
      <c r="E231" s="150" t="s">
        <v>1445</v>
      </c>
      <c r="F231" s="150" t="s">
        <v>106</v>
      </c>
      <c r="G231" s="151">
        <v>2026</v>
      </c>
      <c r="H231" s="150" t="s">
        <v>1445</v>
      </c>
      <c r="I231" s="150" t="s">
        <v>451</v>
      </c>
      <c r="J231" s="86" t="s">
        <v>451</v>
      </c>
      <c r="K231" s="86"/>
    </row>
    <row r="232" spans="1:11" ht="14">
      <c r="A232" s="81" t="str">
        <f t="shared" si="3"/>
        <v>Research on Theoretical Foundations of Quantum Mechanics【530201000501】</v>
      </c>
      <c r="B232" s="150" t="s">
        <v>452</v>
      </c>
      <c r="C232" s="150" t="s">
        <v>445</v>
      </c>
      <c r="D232" s="150" t="s">
        <v>446</v>
      </c>
      <c r="E232" s="150" t="s">
        <v>1446</v>
      </c>
      <c r="F232" s="150" t="s">
        <v>106</v>
      </c>
      <c r="G232" s="151">
        <v>2026</v>
      </c>
      <c r="H232" s="150" t="s">
        <v>1446</v>
      </c>
      <c r="I232" s="150" t="s">
        <v>453</v>
      </c>
      <c r="J232" s="86" t="s">
        <v>453</v>
      </c>
      <c r="K232" s="86"/>
    </row>
    <row r="233" spans="1:11" ht="14">
      <c r="A233" s="81" t="str">
        <f t="shared" si="3"/>
        <v>Research on Theoretical Astrophysics【530201000701】</v>
      </c>
      <c r="B233" s="150" t="s">
        <v>454</v>
      </c>
      <c r="C233" s="150" t="s">
        <v>445</v>
      </c>
      <c r="D233" s="150" t="s">
        <v>446</v>
      </c>
      <c r="E233" s="150" t="s">
        <v>1447</v>
      </c>
      <c r="F233" s="150" t="s">
        <v>106</v>
      </c>
      <c r="G233" s="151">
        <v>2026</v>
      </c>
      <c r="H233" s="150" t="s">
        <v>1447</v>
      </c>
      <c r="I233" s="150" t="s">
        <v>455</v>
      </c>
      <c r="J233" s="86" t="s">
        <v>455</v>
      </c>
      <c r="K233" s="86"/>
    </row>
    <row r="234" spans="1:11" ht="14">
      <c r="A234" s="81" t="str">
        <f t="shared" si="3"/>
        <v>Research on Physics of Nonequilibrium Systems【530201001401】</v>
      </c>
      <c r="B234" s="150" t="s">
        <v>458</v>
      </c>
      <c r="C234" s="150" t="s">
        <v>445</v>
      </c>
      <c r="D234" s="150" t="s">
        <v>446</v>
      </c>
      <c r="E234" s="150" t="s">
        <v>1448</v>
      </c>
      <c r="F234" s="150" t="s">
        <v>106</v>
      </c>
      <c r="G234" s="151">
        <v>2026</v>
      </c>
      <c r="H234" s="150" t="s">
        <v>1448</v>
      </c>
      <c r="I234" s="150" t="s">
        <v>459</v>
      </c>
      <c r="J234" s="86" t="s">
        <v>459</v>
      </c>
      <c r="K234" s="86"/>
    </row>
    <row r="235" spans="1:11" ht="14">
      <c r="A235" s="81" t="str">
        <f t="shared" si="3"/>
        <v>Research on Quantum Physics of Complex Systems【530201001701】</v>
      </c>
      <c r="B235" s="150" t="s">
        <v>460</v>
      </c>
      <c r="C235" s="150" t="s">
        <v>445</v>
      </c>
      <c r="D235" s="150" t="s">
        <v>446</v>
      </c>
      <c r="E235" s="150" t="s">
        <v>1449</v>
      </c>
      <c r="F235" s="150" t="s">
        <v>106</v>
      </c>
      <c r="G235" s="151">
        <v>2026</v>
      </c>
      <c r="H235" s="150" t="s">
        <v>1449</v>
      </c>
      <c r="I235" s="150" t="s">
        <v>461</v>
      </c>
      <c r="J235" s="86" t="s">
        <v>461</v>
      </c>
      <c r="K235" s="86"/>
    </row>
    <row r="236" spans="1:11" ht="14">
      <c r="A236" s="81" t="str">
        <f t="shared" si="3"/>
        <v>Research on Soft Matter Physics【530201001901】</v>
      </c>
      <c r="B236" s="150" t="s">
        <v>462</v>
      </c>
      <c r="C236" s="150" t="s">
        <v>445</v>
      </c>
      <c r="D236" s="150" t="s">
        <v>446</v>
      </c>
      <c r="E236" s="150" t="s">
        <v>1450</v>
      </c>
      <c r="F236" s="150" t="s">
        <v>106</v>
      </c>
      <c r="G236" s="151">
        <v>2026</v>
      </c>
      <c r="H236" s="150" t="s">
        <v>1450</v>
      </c>
      <c r="I236" s="150" t="s">
        <v>463</v>
      </c>
      <c r="J236" s="86" t="s">
        <v>463</v>
      </c>
      <c r="K236" s="86"/>
    </row>
    <row r="237" spans="1:11" ht="14">
      <c r="A237" s="81" t="str">
        <f t="shared" si="3"/>
        <v>Research on Experimental Biophysics【530201002301】</v>
      </c>
      <c r="B237" s="150" t="s">
        <v>464</v>
      </c>
      <c r="C237" s="150" t="s">
        <v>445</v>
      </c>
      <c r="D237" s="150" t="s">
        <v>446</v>
      </c>
      <c r="E237" s="150" t="s">
        <v>1451</v>
      </c>
      <c r="F237" s="150" t="s">
        <v>106</v>
      </c>
      <c r="G237" s="151">
        <v>2026</v>
      </c>
      <c r="H237" s="150" t="s">
        <v>1451</v>
      </c>
      <c r="I237" s="150" t="s">
        <v>465</v>
      </c>
      <c r="J237" s="86" t="s">
        <v>465</v>
      </c>
      <c r="K237" s="86"/>
    </row>
    <row r="238" spans="1:11" ht="14">
      <c r="A238" s="81" t="str">
        <f t="shared" si="3"/>
        <v>Research on Molecular Biophysics【530201002401】</v>
      </c>
      <c r="B238" s="150" t="s">
        <v>466</v>
      </c>
      <c r="C238" s="150" t="s">
        <v>445</v>
      </c>
      <c r="D238" s="150" t="s">
        <v>446</v>
      </c>
      <c r="E238" s="150" t="s">
        <v>1452</v>
      </c>
      <c r="F238" s="150" t="s">
        <v>106</v>
      </c>
      <c r="G238" s="151">
        <v>2026</v>
      </c>
      <c r="H238" s="150" t="s">
        <v>1452</v>
      </c>
      <c r="I238" s="150" t="s">
        <v>467</v>
      </c>
      <c r="J238" s="86" t="s">
        <v>467</v>
      </c>
      <c r="K238" s="86"/>
    </row>
    <row r="239" spans="1:11" ht="14">
      <c r="A239" s="81" t="str">
        <f t="shared" si="3"/>
        <v>Research on Theoretical Biophysics【530201002501】</v>
      </c>
      <c r="B239" s="150" t="s">
        <v>468</v>
      </c>
      <c r="C239" s="150" t="s">
        <v>445</v>
      </c>
      <c r="D239" s="150" t="s">
        <v>446</v>
      </c>
      <c r="E239" s="150" t="s">
        <v>1453</v>
      </c>
      <c r="F239" s="150" t="s">
        <v>106</v>
      </c>
      <c r="G239" s="151">
        <v>2026</v>
      </c>
      <c r="H239" s="150" t="s">
        <v>1453</v>
      </c>
      <c r="I239" s="150" t="s">
        <v>469</v>
      </c>
      <c r="J239" s="86" t="s">
        <v>469</v>
      </c>
      <c r="K239" s="86"/>
    </row>
    <row r="240" spans="1:11" ht="14">
      <c r="A240" s="81" t="str">
        <f t="shared" si="3"/>
        <v>Research on Semiconductor Devices【530201003001】</v>
      </c>
      <c r="B240" s="150" t="s">
        <v>470</v>
      </c>
      <c r="C240" s="150" t="s">
        <v>445</v>
      </c>
      <c r="D240" s="150" t="s">
        <v>446</v>
      </c>
      <c r="E240" s="150" t="s">
        <v>1454</v>
      </c>
      <c r="F240" s="150" t="s">
        <v>106</v>
      </c>
      <c r="G240" s="151">
        <v>2026</v>
      </c>
      <c r="H240" s="150" t="s">
        <v>1454</v>
      </c>
      <c r="I240" s="150" t="s">
        <v>471</v>
      </c>
      <c r="J240" s="86" t="s">
        <v>471</v>
      </c>
      <c r="K240" s="86"/>
    </row>
    <row r="241" spans="1:11" ht="14">
      <c r="A241" s="81" t="str">
        <f t="shared" si="3"/>
        <v>Research on Measurement and Information Technology【530201003201】</v>
      </c>
      <c r="B241" s="150" t="s">
        <v>472</v>
      </c>
      <c r="C241" s="150" t="s">
        <v>445</v>
      </c>
      <c r="D241" s="150" t="s">
        <v>446</v>
      </c>
      <c r="E241" s="150" t="s">
        <v>1455</v>
      </c>
      <c r="F241" s="150" t="s">
        <v>106</v>
      </c>
      <c r="G241" s="151">
        <v>2026</v>
      </c>
      <c r="H241" s="150" t="s">
        <v>1455</v>
      </c>
      <c r="I241" s="150" t="s">
        <v>473</v>
      </c>
      <c r="J241" s="86" t="s">
        <v>473</v>
      </c>
      <c r="K241" s="86"/>
    </row>
    <row r="242" spans="1:11" ht="14">
      <c r="A242" s="81" t="str">
        <f t="shared" si="3"/>
        <v>Research on Image Processing【530201003301】</v>
      </c>
      <c r="B242" s="150" t="s">
        <v>474</v>
      </c>
      <c r="C242" s="150" t="s">
        <v>445</v>
      </c>
      <c r="D242" s="150" t="s">
        <v>446</v>
      </c>
      <c r="E242" s="150" t="s">
        <v>1456</v>
      </c>
      <c r="F242" s="150" t="s">
        <v>106</v>
      </c>
      <c r="G242" s="151">
        <v>2026</v>
      </c>
      <c r="H242" s="150" t="s">
        <v>1456</v>
      </c>
      <c r="I242" s="150" t="s">
        <v>475</v>
      </c>
      <c r="J242" s="86" t="s">
        <v>475</v>
      </c>
      <c r="K242" s="86"/>
    </row>
    <row r="243" spans="1:11" ht="14">
      <c r="A243" s="81" t="str">
        <f t="shared" si="3"/>
        <v>Research on High-Energy Astrophysics and Medical Applications【530201003601】</v>
      </c>
      <c r="B243" s="150" t="s">
        <v>456</v>
      </c>
      <c r="C243" s="150" t="s">
        <v>445</v>
      </c>
      <c r="D243" s="150" t="s">
        <v>446</v>
      </c>
      <c r="E243" s="150" t="s">
        <v>1457</v>
      </c>
      <c r="F243" s="150" t="s">
        <v>106</v>
      </c>
      <c r="G243" s="151">
        <v>2026</v>
      </c>
      <c r="H243" s="150" t="s">
        <v>1457</v>
      </c>
      <c r="I243" s="150" t="s">
        <v>1762</v>
      </c>
      <c r="J243" s="86" t="s">
        <v>1762</v>
      </c>
      <c r="K243" s="86"/>
    </row>
    <row r="244" spans="1:11" ht="14">
      <c r="A244" s="81" t="str">
        <f t="shared" si="3"/>
        <v>Research on Quantum and Laser Physics【530201003901】</v>
      </c>
      <c r="B244" s="150" t="s">
        <v>476</v>
      </c>
      <c r="C244" s="150" t="s">
        <v>445</v>
      </c>
      <c r="D244" s="150" t="s">
        <v>446</v>
      </c>
      <c r="E244" s="150" t="s">
        <v>1458</v>
      </c>
      <c r="F244" s="150" t="s">
        <v>106</v>
      </c>
      <c r="G244" s="151">
        <v>2026</v>
      </c>
      <c r="H244" s="150" t="s">
        <v>1458</v>
      </c>
      <c r="I244" s="150" t="s">
        <v>477</v>
      </c>
      <c r="J244" s="86" t="s">
        <v>477</v>
      </c>
      <c r="K244" s="86"/>
    </row>
    <row r="245" spans="1:11" ht="14">
      <c r="A245" s="81" t="str">
        <f t="shared" si="3"/>
        <v>Research on Quantum Optics【530201004001】</v>
      </c>
      <c r="B245" s="150" t="s">
        <v>1459</v>
      </c>
      <c r="C245" s="150" t="s">
        <v>445</v>
      </c>
      <c r="D245" s="150" t="s">
        <v>446</v>
      </c>
      <c r="E245" s="150" t="s">
        <v>1460</v>
      </c>
      <c r="F245" s="150" t="s">
        <v>106</v>
      </c>
      <c r="G245" s="151">
        <v>2026</v>
      </c>
      <c r="H245" s="150" t="s">
        <v>1460</v>
      </c>
      <c r="I245" s="150" t="s">
        <v>478</v>
      </c>
      <c r="J245" s="86" t="s">
        <v>478</v>
      </c>
      <c r="K245" s="86"/>
    </row>
    <row r="246" spans="1:11" ht="14">
      <c r="A246" s="81" t="str">
        <f t="shared" si="3"/>
        <v>Research on Theoretical Quantum Physics【530201004101】</v>
      </c>
      <c r="B246" s="150" t="s">
        <v>479</v>
      </c>
      <c r="C246" s="150" t="s">
        <v>445</v>
      </c>
      <c r="D246" s="150" t="s">
        <v>446</v>
      </c>
      <c r="E246" s="150" t="s">
        <v>1461</v>
      </c>
      <c r="F246" s="150" t="s">
        <v>106</v>
      </c>
      <c r="G246" s="151">
        <v>2026</v>
      </c>
      <c r="H246" s="150" t="s">
        <v>1461</v>
      </c>
      <c r="I246" s="150" t="s">
        <v>480</v>
      </c>
      <c r="J246" s="86" t="s">
        <v>480</v>
      </c>
      <c r="K246" s="86"/>
    </row>
    <row r="247" spans="1:11" ht="14">
      <c r="A247" s="81" t="str">
        <f t="shared" si="3"/>
        <v>Research on Nonlinear Physics【530201004201】</v>
      </c>
      <c r="B247" s="150" t="s">
        <v>481</v>
      </c>
      <c r="C247" s="150" t="s">
        <v>445</v>
      </c>
      <c r="D247" s="150" t="s">
        <v>446</v>
      </c>
      <c r="E247" s="150" t="s">
        <v>1462</v>
      </c>
      <c r="F247" s="150" t="s">
        <v>106</v>
      </c>
      <c r="G247" s="151">
        <v>2026</v>
      </c>
      <c r="H247" s="150" t="s">
        <v>1462</v>
      </c>
      <c r="I247" s="150" t="s">
        <v>482</v>
      </c>
      <c r="J247" s="86" t="s">
        <v>482</v>
      </c>
      <c r="K247" s="86"/>
    </row>
    <row r="248" spans="1:11" ht="14">
      <c r="A248" s="81" t="str">
        <f t="shared" si="3"/>
        <v>Research on Electronic Correlation Physics【530201004301】</v>
      </c>
      <c r="B248" s="150" t="s">
        <v>483</v>
      </c>
      <c r="C248" s="150" t="s">
        <v>445</v>
      </c>
      <c r="D248" s="150" t="s">
        <v>446</v>
      </c>
      <c r="E248" s="150" t="s">
        <v>1463</v>
      </c>
      <c r="F248" s="150" t="s">
        <v>106</v>
      </c>
      <c r="G248" s="151">
        <v>2026</v>
      </c>
      <c r="H248" s="150" t="s">
        <v>1463</v>
      </c>
      <c r="I248" s="150" t="s">
        <v>484</v>
      </c>
      <c r="J248" s="86" t="s">
        <v>484</v>
      </c>
      <c r="K248" s="86"/>
    </row>
    <row r="249" spans="1:11" ht="14">
      <c r="A249" s="81" t="str">
        <f t="shared" si="3"/>
        <v>Research on Surface and Interface Non-equilibrium Physics【530201004401】</v>
      </c>
      <c r="B249" s="150" t="s">
        <v>485</v>
      </c>
      <c r="C249" s="150" t="s">
        <v>445</v>
      </c>
      <c r="D249" s="150" t="s">
        <v>446</v>
      </c>
      <c r="E249" s="150" t="s">
        <v>1464</v>
      </c>
      <c r="F249" s="150" t="s">
        <v>106</v>
      </c>
      <c r="G249" s="151">
        <v>2026</v>
      </c>
      <c r="H249" s="150" t="s">
        <v>1464</v>
      </c>
      <c r="I249" s="150" t="s">
        <v>486</v>
      </c>
      <c r="J249" s="86" t="s">
        <v>486</v>
      </c>
      <c r="K249" s="86"/>
    </row>
    <row r="250" spans="1:11" ht="14">
      <c r="A250" s="81" t="str">
        <f t="shared" si="3"/>
        <v>Research on Emergent Materials Physics【530201004601】</v>
      </c>
      <c r="B250" s="150" t="s">
        <v>487</v>
      </c>
      <c r="C250" s="150" t="s">
        <v>445</v>
      </c>
      <c r="D250" s="150" t="s">
        <v>446</v>
      </c>
      <c r="E250" s="150" t="s">
        <v>1465</v>
      </c>
      <c r="F250" s="150" t="s">
        <v>106</v>
      </c>
      <c r="G250" s="151">
        <v>2026</v>
      </c>
      <c r="H250" s="150" t="s">
        <v>1465</v>
      </c>
      <c r="I250" s="150" t="s">
        <v>1763</v>
      </c>
      <c r="J250" s="86" t="s">
        <v>1763</v>
      </c>
      <c r="K250" s="86"/>
    </row>
    <row r="251" spans="1:11" ht="14">
      <c r="A251" s="81" t="str">
        <f t="shared" si="3"/>
        <v>Research on Integrated Optical Devices【530201004701】</v>
      </c>
      <c r="B251" s="150" t="s">
        <v>488</v>
      </c>
      <c r="C251" s="150" t="s">
        <v>445</v>
      </c>
      <c r="D251" s="150" t="s">
        <v>446</v>
      </c>
      <c r="E251" s="150" t="s">
        <v>1466</v>
      </c>
      <c r="F251" s="150" t="s">
        <v>106</v>
      </c>
      <c r="G251" s="151">
        <v>2026</v>
      </c>
      <c r="H251" s="150" t="s">
        <v>1466</v>
      </c>
      <c r="I251" s="150" t="s">
        <v>489</v>
      </c>
      <c r="J251" s="86" t="s">
        <v>489</v>
      </c>
      <c r="K251" s="86"/>
    </row>
    <row r="252" spans="1:11" ht="14">
      <c r="A252" s="81" t="str">
        <f t="shared" si="3"/>
        <v>Research on Observational Astrophysics【530201004801】</v>
      </c>
      <c r="B252" s="150" t="s">
        <v>490</v>
      </c>
      <c r="C252" s="150" t="s">
        <v>445</v>
      </c>
      <c r="D252" s="150" t="s">
        <v>446</v>
      </c>
      <c r="E252" s="150" t="s">
        <v>1467</v>
      </c>
      <c r="F252" s="150" t="s">
        <v>106</v>
      </c>
      <c r="G252" s="151">
        <v>2026</v>
      </c>
      <c r="H252" s="150" t="s">
        <v>1467</v>
      </c>
      <c r="I252" s="150" t="s">
        <v>457</v>
      </c>
      <c r="J252" s="86" t="s">
        <v>457</v>
      </c>
      <c r="K252" s="86"/>
    </row>
    <row r="253" spans="1:11" ht="14">
      <c r="A253" s="81" t="str">
        <f t="shared" si="3"/>
        <v>Research on Mathematical Physics【530201004901】</v>
      </c>
      <c r="B253" s="150" t="s">
        <v>159</v>
      </c>
      <c r="C253" s="150" t="s">
        <v>445</v>
      </c>
      <c r="D253" s="150" t="s">
        <v>446</v>
      </c>
      <c r="E253" s="150" t="s">
        <v>1468</v>
      </c>
      <c r="F253" s="150" t="s">
        <v>106</v>
      </c>
      <c r="G253" s="151">
        <v>2026</v>
      </c>
      <c r="H253" s="150" t="s">
        <v>1468</v>
      </c>
      <c r="I253" s="150" t="s">
        <v>447</v>
      </c>
      <c r="J253" s="86" t="s">
        <v>447</v>
      </c>
      <c r="K253" s="86"/>
    </row>
    <row r="254" spans="1:11" ht="14">
      <c r="A254" s="81" t="str">
        <f t="shared" si="3"/>
        <v>Research on Theoretical Astrophysics and Cosmology【530201005001】</v>
      </c>
      <c r="B254" s="150" t="s">
        <v>491</v>
      </c>
      <c r="C254" s="150" t="s">
        <v>445</v>
      </c>
      <c r="D254" s="150" t="s">
        <v>446</v>
      </c>
      <c r="E254" s="150" t="s">
        <v>1469</v>
      </c>
      <c r="F254" s="150" t="s">
        <v>106</v>
      </c>
      <c r="G254" s="151">
        <v>2026</v>
      </c>
      <c r="H254" s="150" t="s">
        <v>1469</v>
      </c>
      <c r="I254" s="150" t="s">
        <v>492</v>
      </c>
      <c r="J254" s="86" t="s">
        <v>492</v>
      </c>
      <c r="K254" s="86"/>
    </row>
    <row r="255" spans="1:11" ht="14">
      <c r="A255" s="81" t="str">
        <f t="shared" si="3"/>
        <v>Research on Low-Dimensional Physics【530201005101】</v>
      </c>
      <c r="B255" s="150" t="s">
        <v>1764</v>
      </c>
      <c r="C255" s="150" t="s">
        <v>445</v>
      </c>
      <c r="D255" s="150" t="s">
        <v>446</v>
      </c>
      <c r="E255" s="150" t="s">
        <v>1470</v>
      </c>
      <c r="F255" s="150" t="s">
        <v>106</v>
      </c>
      <c r="G255" s="151">
        <v>2026</v>
      </c>
      <c r="H255" s="150" t="s">
        <v>1470</v>
      </c>
      <c r="I255" s="150" t="s">
        <v>493</v>
      </c>
      <c r="J255" s="86" t="s">
        <v>493</v>
      </c>
      <c r="K255" s="86"/>
    </row>
    <row r="256" spans="1:11" ht="14">
      <c r="A256" s="81" t="str">
        <f t="shared" si="3"/>
        <v>Research on Cosmic-ray Physics【530201005301】</v>
      </c>
      <c r="B256" s="150" t="s">
        <v>1157</v>
      </c>
      <c r="C256" s="150" t="s">
        <v>445</v>
      </c>
      <c r="D256" s="150" t="s">
        <v>446</v>
      </c>
      <c r="E256" s="150" t="s">
        <v>1471</v>
      </c>
      <c r="F256" s="150" t="s">
        <v>106</v>
      </c>
      <c r="G256" s="151">
        <v>2026</v>
      </c>
      <c r="H256" s="150" t="s">
        <v>1471</v>
      </c>
      <c r="I256" s="150" t="s">
        <v>1158</v>
      </c>
      <c r="J256" s="86" t="s">
        <v>1158</v>
      </c>
      <c r="K256" s="86"/>
    </row>
    <row r="257" spans="1:11" ht="14">
      <c r="A257" s="81" t="str">
        <f t="shared" si="3"/>
        <v>Research on Quantum Many-Body Control【530201005401】</v>
      </c>
      <c r="B257" s="150" t="s">
        <v>1472</v>
      </c>
      <c r="C257" s="150" t="s">
        <v>445</v>
      </c>
      <c r="D257" s="150" t="s">
        <v>446</v>
      </c>
      <c r="E257" s="150" t="s">
        <v>1473</v>
      </c>
      <c r="F257" s="150" t="s">
        <v>106</v>
      </c>
      <c r="G257" s="151">
        <v>2026</v>
      </c>
      <c r="H257" s="150" t="s">
        <v>1473</v>
      </c>
      <c r="I257" s="150" t="s">
        <v>1474</v>
      </c>
      <c r="J257" s="86" t="s">
        <v>1474</v>
      </c>
      <c r="K257" s="86"/>
    </row>
    <row r="258" spans="1:11" ht="14">
      <c r="A258" s="81" t="str">
        <f t="shared" ref="A258:A321" si="4">I258&amp;"【"&amp;E258&amp;F258&amp;"】"</f>
        <v>Research on Experimental Particle Physics【530201005501】</v>
      </c>
      <c r="B258" s="150" t="s">
        <v>1765</v>
      </c>
      <c r="C258" s="150" t="s">
        <v>445</v>
      </c>
      <c r="D258" s="150" t="s">
        <v>446</v>
      </c>
      <c r="E258" s="150" t="s">
        <v>1766</v>
      </c>
      <c r="F258" s="150" t="s">
        <v>106</v>
      </c>
      <c r="G258" s="151">
        <v>2026</v>
      </c>
      <c r="H258" s="150" t="s">
        <v>1766</v>
      </c>
      <c r="I258" s="150" t="s">
        <v>1767</v>
      </c>
      <c r="J258" s="86" t="s">
        <v>1767</v>
      </c>
      <c r="K258" s="86"/>
    </row>
    <row r="259" spans="1:11" ht="14">
      <c r="A259" s="81" t="str">
        <f t="shared" si="4"/>
        <v>Research on Electronic State Theory【530202000301】</v>
      </c>
      <c r="B259" s="150" t="s">
        <v>1768</v>
      </c>
      <c r="C259" s="150" t="s">
        <v>445</v>
      </c>
      <c r="D259" s="150" t="s">
        <v>494</v>
      </c>
      <c r="E259" s="150" t="s">
        <v>1475</v>
      </c>
      <c r="F259" s="150" t="s">
        <v>106</v>
      </c>
      <c r="G259" s="151">
        <v>2026</v>
      </c>
      <c r="H259" s="150" t="s">
        <v>1475</v>
      </c>
      <c r="I259" s="150" t="s">
        <v>496</v>
      </c>
      <c r="J259" s="86" t="s">
        <v>496</v>
      </c>
      <c r="K259" s="86"/>
    </row>
    <row r="260" spans="1:11" ht="14">
      <c r="A260" s="81" t="str">
        <f t="shared" si="4"/>
        <v>Research on Chemical Synthesis Method【530202000401】</v>
      </c>
      <c r="B260" s="150" t="s">
        <v>497</v>
      </c>
      <c r="C260" s="150" t="s">
        <v>445</v>
      </c>
      <c r="D260" s="150" t="s">
        <v>494</v>
      </c>
      <c r="E260" s="150" t="s">
        <v>1476</v>
      </c>
      <c r="F260" s="150" t="s">
        <v>106</v>
      </c>
      <c r="G260" s="151">
        <v>2026</v>
      </c>
      <c r="H260" s="150" t="s">
        <v>1476</v>
      </c>
      <c r="I260" s="150" t="s">
        <v>498</v>
      </c>
      <c r="J260" s="86" t="s">
        <v>498</v>
      </c>
      <c r="K260" s="86"/>
    </row>
    <row r="261" spans="1:11" ht="14">
      <c r="A261" s="81" t="str">
        <f t="shared" si="4"/>
        <v>Research on Functional Organic Chemistry【530202000501】</v>
      </c>
      <c r="B261" s="150" t="s">
        <v>499</v>
      </c>
      <c r="C261" s="150" t="s">
        <v>445</v>
      </c>
      <c r="D261" s="150" t="s">
        <v>494</v>
      </c>
      <c r="E261" s="150" t="s">
        <v>1477</v>
      </c>
      <c r="F261" s="150" t="s">
        <v>106</v>
      </c>
      <c r="G261" s="151">
        <v>2026</v>
      </c>
      <c r="H261" s="150" t="s">
        <v>1477</v>
      </c>
      <c r="I261" s="150" t="s">
        <v>500</v>
      </c>
      <c r="J261" s="86" t="s">
        <v>500</v>
      </c>
      <c r="K261" s="86"/>
    </row>
    <row r="262" spans="1:11" ht="14">
      <c r="A262" s="81" t="str">
        <f t="shared" si="4"/>
        <v>Research on Reaction Organic Chemistry【530202000601】</v>
      </c>
      <c r="B262" s="150" t="s">
        <v>501</v>
      </c>
      <c r="C262" s="150" t="s">
        <v>445</v>
      </c>
      <c r="D262" s="150" t="s">
        <v>494</v>
      </c>
      <c r="E262" s="150" t="s">
        <v>1478</v>
      </c>
      <c r="F262" s="150" t="s">
        <v>106</v>
      </c>
      <c r="G262" s="151">
        <v>2026</v>
      </c>
      <c r="H262" s="150" t="s">
        <v>1478</v>
      </c>
      <c r="I262" s="150" t="s">
        <v>502</v>
      </c>
      <c r="J262" s="86" t="s">
        <v>502</v>
      </c>
      <c r="K262" s="86"/>
    </row>
    <row r="263" spans="1:11" ht="14">
      <c r="A263" s="81" t="str">
        <f t="shared" si="4"/>
        <v>Research on Coordination Chemistry【530202000901】</v>
      </c>
      <c r="B263" s="150" t="s">
        <v>1769</v>
      </c>
      <c r="C263" s="150" t="s">
        <v>445</v>
      </c>
      <c r="D263" s="150" t="s">
        <v>494</v>
      </c>
      <c r="E263" s="150" t="s">
        <v>1479</v>
      </c>
      <c r="F263" s="150" t="s">
        <v>106</v>
      </c>
      <c r="G263" s="151">
        <v>2026</v>
      </c>
      <c r="H263" s="150" t="s">
        <v>1479</v>
      </c>
      <c r="I263" s="150" t="s">
        <v>503</v>
      </c>
      <c r="J263" s="86" t="s">
        <v>503</v>
      </c>
      <c r="K263" s="86"/>
    </row>
    <row r="264" spans="1:11" ht="14">
      <c r="A264" s="81" t="str">
        <f t="shared" si="4"/>
        <v>Research on Biomolecular Chemistry【530202001101】</v>
      </c>
      <c r="B264" s="150" t="s">
        <v>504</v>
      </c>
      <c r="C264" s="150" t="s">
        <v>445</v>
      </c>
      <c r="D264" s="150" t="s">
        <v>494</v>
      </c>
      <c r="E264" s="150" t="s">
        <v>1480</v>
      </c>
      <c r="F264" s="150" t="s">
        <v>106</v>
      </c>
      <c r="G264" s="151">
        <v>2026</v>
      </c>
      <c r="H264" s="150" t="s">
        <v>1480</v>
      </c>
      <c r="I264" s="150" t="s">
        <v>505</v>
      </c>
      <c r="J264" s="86" t="s">
        <v>505</v>
      </c>
      <c r="K264" s="86"/>
    </row>
    <row r="265" spans="1:11" ht="14">
      <c r="A265" s="81" t="str">
        <f t="shared" si="4"/>
        <v>Research on Chemical Biology【530202001201】</v>
      </c>
      <c r="B265" s="150" t="s">
        <v>1159</v>
      </c>
      <c r="C265" s="150" t="s">
        <v>445</v>
      </c>
      <c r="D265" s="150" t="s">
        <v>494</v>
      </c>
      <c r="E265" s="150" t="s">
        <v>1481</v>
      </c>
      <c r="F265" s="150" t="s">
        <v>106</v>
      </c>
      <c r="G265" s="151">
        <v>2026</v>
      </c>
      <c r="H265" s="150" t="s">
        <v>1481</v>
      </c>
      <c r="I265" s="150" t="s">
        <v>506</v>
      </c>
      <c r="J265" s="86" t="s">
        <v>506</v>
      </c>
      <c r="K265" s="86"/>
    </row>
    <row r="266" spans="1:11" ht="14">
      <c r="A266" s="81" t="str">
        <f t="shared" si="4"/>
        <v>Research on Molecular Biology【530202001401】</v>
      </c>
      <c r="B266" s="150" t="s">
        <v>507</v>
      </c>
      <c r="C266" s="150" t="s">
        <v>445</v>
      </c>
      <c r="D266" s="150" t="s">
        <v>494</v>
      </c>
      <c r="E266" s="150" t="s">
        <v>1482</v>
      </c>
      <c r="F266" s="150" t="s">
        <v>106</v>
      </c>
      <c r="G266" s="151">
        <v>2026</v>
      </c>
      <c r="H266" s="150" t="s">
        <v>1482</v>
      </c>
      <c r="I266" s="150" t="s">
        <v>508</v>
      </c>
      <c r="J266" s="86" t="s">
        <v>508</v>
      </c>
      <c r="K266" s="86"/>
    </row>
    <row r="267" spans="1:11" ht="14">
      <c r="A267" s="81" t="str">
        <f t="shared" si="4"/>
        <v>Research on Photo-Physical Chemistry【530202001501】</v>
      </c>
      <c r="B267" s="150" t="s">
        <v>509</v>
      </c>
      <c r="C267" s="150" t="s">
        <v>445</v>
      </c>
      <c r="D267" s="150" t="s">
        <v>494</v>
      </c>
      <c r="E267" s="150" t="s">
        <v>1483</v>
      </c>
      <c r="F267" s="150" t="s">
        <v>106</v>
      </c>
      <c r="G267" s="151">
        <v>2026</v>
      </c>
      <c r="H267" s="150" t="s">
        <v>1483</v>
      </c>
      <c r="I267" s="150" t="s">
        <v>510</v>
      </c>
      <c r="J267" s="86" t="s">
        <v>510</v>
      </c>
      <c r="K267" s="86"/>
    </row>
    <row r="268" spans="1:11" ht="14">
      <c r="A268" s="81" t="str">
        <f t="shared" si="4"/>
        <v>Research on Chem-Informatics【530202001801】</v>
      </c>
      <c r="B268" s="150" t="s">
        <v>511</v>
      </c>
      <c r="C268" s="150" t="s">
        <v>445</v>
      </c>
      <c r="D268" s="150" t="s">
        <v>494</v>
      </c>
      <c r="E268" s="150" t="s">
        <v>1484</v>
      </c>
      <c r="F268" s="150" t="s">
        <v>106</v>
      </c>
      <c r="G268" s="151">
        <v>2026</v>
      </c>
      <c r="H268" s="150" t="s">
        <v>1484</v>
      </c>
      <c r="I268" s="150" t="s">
        <v>512</v>
      </c>
      <c r="J268" s="86" t="s">
        <v>512</v>
      </c>
      <c r="K268" s="86"/>
    </row>
    <row r="269" spans="1:11" ht="14">
      <c r="A269" s="81" t="str">
        <f t="shared" si="4"/>
        <v>Research on Bioorganic Chemistry【530202002001】</v>
      </c>
      <c r="B269" s="150" t="s">
        <v>513</v>
      </c>
      <c r="C269" s="150" t="s">
        <v>445</v>
      </c>
      <c r="D269" s="150" t="s">
        <v>494</v>
      </c>
      <c r="E269" s="150" t="s">
        <v>1485</v>
      </c>
      <c r="F269" s="150" t="s">
        <v>106</v>
      </c>
      <c r="G269" s="151">
        <v>2026</v>
      </c>
      <c r="H269" s="150" t="s">
        <v>1485</v>
      </c>
      <c r="I269" s="150" t="s">
        <v>514</v>
      </c>
      <c r="J269" s="86" t="s">
        <v>514</v>
      </c>
      <c r="K269" s="86"/>
    </row>
    <row r="270" spans="1:11" ht="14">
      <c r="A270" s="81" t="str">
        <f t="shared" si="4"/>
        <v>Research on Inorganic Materials Chemistry【530202002101】</v>
      </c>
      <c r="B270" s="150" t="s">
        <v>515</v>
      </c>
      <c r="C270" s="150" t="s">
        <v>445</v>
      </c>
      <c r="D270" s="150" t="s">
        <v>494</v>
      </c>
      <c r="E270" s="150" t="s">
        <v>1486</v>
      </c>
      <c r="F270" s="150" t="s">
        <v>106</v>
      </c>
      <c r="G270" s="151">
        <v>2026</v>
      </c>
      <c r="H270" s="150" t="s">
        <v>1486</v>
      </c>
      <c r="I270" s="150" t="s">
        <v>1487</v>
      </c>
      <c r="J270" s="86" t="s">
        <v>1487</v>
      </c>
      <c r="K270" s="86"/>
    </row>
    <row r="271" spans="1:11" ht="14">
      <c r="A271" s="81" t="str">
        <f t="shared" si="4"/>
        <v>Research on Molecular Simulation【530202002201】</v>
      </c>
      <c r="B271" s="150" t="s">
        <v>495</v>
      </c>
      <c r="C271" s="150" t="s">
        <v>445</v>
      </c>
      <c r="D271" s="150" t="s">
        <v>494</v>
      </c>
      <c r="E271" s="150" t="s">
        <v>1488</v>
      </c>
      <c r="F271" s="150" t="s">
        <v>106</v>
      </c>
      <c r="G271" s="151">
        <v>2026</v>
      </c>
      <c r="H271" s="150" t="s">
        <v>1488</v>
      </c>
      <c r="I271" s="150" t="s">
        <v>1160</v>
      </c>
      <c r="J271" s="86" t="s">
        <v>1160</v>
      </c>
      <c r="K271" s="86"/>
    </row>
    <row r="272" spans="1:11" ht="14">
      <c r="A272" s="81" t="str">
        <f t="shared" si="4"/>
        <v>Research on Design Chemistry of Biological Responses【530202002301】</v>
      </c>
      <c r="B272" s="150" t="s">
        <v>1770</v>
      </c>
      <c r="C272" s="150" t="s">
        <v>445</v>
      </c>
      <c r="D272" s="150" t="s">
        <v>494</v>
      </c>
      <c r="E272" s="150" t="s">
        <v>1771</v>
      </c>
      <c r="F272" s="150" t="s">
        <v>106</v>
      </c>
      <c r="G272" s="151">
        <v>2026</v>
      </c>
      <c r="H272" s="150" t="s">
        <v>1771</v>
      </c>
      <c r="I272" s="150" t="s">
        <v>1772</v>
      </c>
      <c r="J272" s="86" t="s">
        <v>1772</v>
      </c>
      <c r="K272" s="86"/>
    </row>
    <row r="273" spans="1:11" ht="14">
      <c r="A273" s="81" t="str">
        <f t="shared" si="4"/>
        <v>Research on Inorganic Synthetic Chemistry【530203000101】</v>
      </c>
      <c r="B273" s="150" t="s">
        <v>516</v>
      </c>
      <c r="C273" s="150" t="s">
        <v>445</v>
      </c>
      <c r="D273" s="150" t="s">
        <v>517</v>
      </c>
      <c r="E273" s="150" t="s">
        <v>1489</v>
      </c>
      <c r="F273" s="150" t="s">
        <v>106</v>
      </c>
      <c r="G273" s="151">
        <v>2026</v>
      </c>
      <c r="H273" s="150" t="s">
        <v>1489</v>
      </c>
      <c r="I273" s="150" t="s">
        <v>518</v>
      </c>
      <c r="J273" s="86" t="s">
        <v>518</v>
      </c>
      <c r="K273" s="86"/>
    </row>
    <row r="274" spans="1:11" ht="14">
      <c r="A274" s="81" t="str">
        <f t="shared" si="4"/>
        <v>Research on Inorganic Synthetic Chemistry【530203000201】</v>
      </c>
      <c r="B274" s="150" t="s">
        <v>519</v>
      </c>
      <c r="C274" s="150" t="s">
        <v>445</v>
      </c>
      <c r="D274" s="150" t="s">
        <v>517</v>
      </c>
      <c r="E274" s="150" t="s">
        <v>1490</v>
      </c>
      <c r="F274" s="150" t="s">
        <v>106</v>
      </c>
      <c r="G274" s="151">
        <v>2026</v>
      </c>
      <c r="H274" s="150" t="s">
        <v>1490</v>
      </c>
      <c r="I274" s="150" t="s">
        <v>518</v>
      </c>
      <c r="J274" s="86" t="s">
        <v>518</v>
      </c>
      <c r="K274" s="86"/>
    </row>
    <row r="275" spans="1:11" ht="14">
      <c r="A275" s="81" t="str">
        <f t="shared" si="4"/>
        <v>Research on Polymer Chemistry【530203000401】</v>
      </c>
      <c r="B275" s="150" t="s">
        <v>520</v>
      </c>
      <c r="C275" s="150" t="s">
        <v>445</v>
      </c>
      <c r="D275" s="150" t="s">
        <v>517</v>
      </c>
      <c r="E275" s="150" t="s">
        <v>1491</v>
      </c>
      <c r="F275" s="150" t="s">
        <v>106</v>
      </c>
      <c r="G275" s="151">
        <v>2026</v>
      </c>
      <c r="H275" s="150" t="s">
        <v>1491</v>
      </c>
      <c r="I275" s="150" t="s">
        <v>521</v>
      </c>
      <c r="J275" s="86" t="s">
        <v>521</v>
      </c>
      <c r="K275" s="86"/>
    </row>
    <row r="276" spans="1:11" ht="14">
      <c r="A276" s="81" t="str">
        <f t="shared" si="4"/>
        <v>Research on Catalytic Chemistry【530203000501】</v>
      </c>
      <c r="B276" s="150" t="s">
        <v>522</v>
      </c>
      <c r="C276" s="150" t="s">
        <v>445</v>
      </c>
      <c r="D276" s="150" t="s">
        <v>517</v>
      </c>
      <c r="E276" s="150" t="s">
        <v>1492</v>
      </c>
      <c r="F276" s="150" t="s">
        <v>106</v>
      </c>
      <c r="G276" s="151">
        <v>2026</v>
      </c>
      <c r="H276" s="150" t="s">
        <v>1492</v>
      </c>
      <c r="I276" s="150" t="s">
        <v>523</v>
      </c>
      <c r="J276" s="86" t="s">
        <v>523</v>
      </c>
      <c r="K276" s="86"/>
    </row>
    <row r="277" spans="1:11" ht="14">
      <c r="A277" s="81" t="str">
        <f t="shared" si="4"/>
        <v>Research on Catalytic Chemistry【530203000601】</v>
      </c>
      <c r="B277" s="150" t="s">
        <v>524</v>
      </c>
      <c r="C277" s="150" t="s">
        <v>445</v>
      </c>
      <c r="D277" s="150" t="s">
        <v>517</v>
      </c>
      <c r="E277" s="150" t="s">
        <v>1493</v>
      </c>
      <c r="F277" s="150" t="s">
        <v>106</v>
      </c>
      <c r="G277" s="151">
        <v>2026</v>
      </c>
      <c r="H277" s="150" t="s">
        <v>1493</v>
      </c>
      <c r="I277" s="150" t="s">
        <v>523</v>
      </c>
      <c r="J277" s="86" t="s">
        <v>523</v>
      </c>
      <c r="K277" s="86"/>
    </row>
    <row r="278" spans="1:11" ht="14">
      <c r="A278" s="81" t="str">
        <f t="shared" si="4"/>
        <v>Research on Applied Biochemistry【530203000701】</v>
      </c>
      <c r="B278" s="150" t="s">
        <v>1773</v>
      </c>
      <c r="C278" s="150" t="s">
        <v>445</v>
      </c>
      <c r="D278" s="150" t="s">
        <v>517</v>
      </c>
      <c r="E278" s="150" t="s">
        <v>1494</v>
      </c>
      <c r="F278" s="150" t="s">
        <v>106</v>
      </c>
      <c r="G278" s="151">
        <v>2026</v>
      </c>
      <c r="H278" s="150" t="s">
        <v>1494</v>
      </c>
      <c r="I278" s="150" t="s">
        <v>525</v>
      </c>
      <c r="J278" s="86" t="s">
        <v>525</v>
      </c>
      <c r="K278" s="86"/>
    </row>
    <row r="279" spans="1:11" ht="14">
      <c r="A279" s="81" t="str">
        <f t="shared" si="4"/>
        <v>Research on Applied Biochemistry【530203000801】</v>
      </c>
      <c r="B279" s="150" t="s">
        <v>526</v>
      </c>
      <c r="C279" s="150" t="s">
        <v>445</v>
      </c>
      <c r="D279" s="150" t="s">
        <v>517</v>
      </c>
      <c r="E279" s="150" t="s">
        <v>1495</v>
      </c>
      <c r="F279" s="150" t="s">
        <v>106</v>
      </c>
      <c r="G279" s="151">
        <v>2026</v>
      </c>
      <c r="H279" s="150" t="s">
        <v>1495</v>
      </c>
      <c r="I279" s="150" t="s">
        <v>525</v>
      </c>
      <c r="J279" s="86" t="s">
        <v>525</v>
      </c>
      <c r="K279" s="86"/>
    </row>
    <row r="280" spans="1:11" ht="14">
      <c r="A280" s="81" t="str">
        <f t="shared" si="4"/>
        <v>Research on Applied Electrochemistry【530203000901】</v>
      </c>
      <c r="B280" s="150" t="s">
        <v>527</v>
      </c>
      <c r="C280" s="150" t="s">
        <v>445</v>
      </c>
      <c r="D280" s="150" t="s">
        <v>517</v>
      </c>
      <c r="E280" s="150" t="s">
        <v>1496</v>
      </c>
      <c r="F280" s="150" t="s">
        <v>106</v>
      </c>
      <c r="G280" s="151">
        <v>2026</v>
      </c>
      <c r="H280" s="150" t="s">
        <v>1496</v>
      </c>
      <c r="I280" s="150" t="s">
        <v>528</v>
      </c>
      <c r="J280" s="86" t="s">
        <v>528</v>
      </c>
      <c r="K280" s="86"/>
    </row>
    <row r="281" spans="1:11" ht="14">
      <c r="A281" s="81" t="str">
        <f t="shared" si="4"/>
        <v>Research on Functional Surface Chemistry【530203001001】</v>
      </c>
      <c r="B281" s="150" t="s">
        <v>1161</v>
      </c>
      <c r="C281" s="150" t="s">
        <v>445</v>
      </c>
      <c r="D281" s="150" t="s">
        <v>517</v>
      </c>
      <c r="E281" s="150" t="s">
        <v>1497</v>
      </c>
      <c r="F281" s="150" t="s">
        <v>106</v>
      </c>
      <c r="G281" s="151">
        <v>2026</v>
      </c>
      <c r="H281" s="150" t="s">
        <v>1497</v>
      </c>
      <c r="I281" s="150" t="s">
        <v>529</v>
      </c>
      <c r="J281" s="86" t="s">
        <v>529</v>
      </c>
      <c r="K281" s="86"/>
    </row>
    <row r="282" spans="1:11" ht="14">
      <c r="A282" s="81" t="str">
        <f t="shared" si="4"/>
        <v>Research on Chemical Engineering【530203001201】</v>
      </c>
      <c r="B282" s="150" t="s">
        <v>1162</v>
      </c>
      <c r="C282" s="150" t="s">
        <v>445</v>
      </c>
      <c r="D282" s="150" t="s">
        <v>517</v>
      </c>
      <c r="E282" s="150" t="s">
        <v>1498</v>
      </c>
      <c r="F282" s="150" t="s">
        <v>106</v>
      </c>
      <c r="G282" s="151">
        <v>2026</v>
      </c>
      <c r="H282" s="150" t="s">
        <v>1498</v>
      </c>
      <c r="I282" s="150" t="s">
        <v>530</v>
      </c>
      <c r="J282" s="86" t="s">
        <v>530</v>
      </c>
      <c r="K282" s="86"/>
    </row>
    <row r="283" spans="1:11" ht="14">
      <c r="A283" s="81" t="str">
        <f t="shared" si="4"/>
        <v>Research on Synthetic Organic Chemistry【530203001301】</v>
      </c>
      <c r="B283" s="150" t="s">
        <v>531</v>
      </c>
      <c r="C283" s="150" t="s">
        <v>445</v>
      </c>
      <c r="D283" s="150" t="s">
        <v>517</v>
      </c>
      <c r="E283" s="150" t="s">
        <v>1499</v>
      </c>
      <c r="F283" s="150" t="s">
        <v>106</v>
      </c>
      <c r="G283" s="151">
        <v>2026</v>
      </c>
      <c r="H283" s="150" t="s">
        <v>1499</v>
      </c>
      <c r="I283" s="150" t="s">
        <v>532</v>
      </c>
      <c r="J283" s="86" t="s">
        <v>532</v>
      </c>
      <c r="K283" s="86"/>
    </row>
    <row r="284" spans="1:11" ht="14">
      <c r="A284" s="81" t="str">
        <f t="shared" si="4"/>
        <v>Research on Synthetic Organic Chemistry【530203001401】</v>
      </c>
      <c r="B284" s="150" t="s">
        <v>533</v>
      </c>
      <c r="C284" s="150" t="s">
        <v>445</v>
      </c>
      <c r="D284" s="150" t="s">
        <v>517</v>
      </c>
      <c r="E284" s="150" t="s">
        <v>1500</v>
      </c>
      <c r="F284" s="150" t="s">
        <v>106</v>
      </c>
      <c r="G284" s="151">
        <v>2026</v>
      </c>
      <c r="H284" s="150" t="s">
        <v>1500</v>
      </c>
      <c r="I284" s="150" t="s">
        <v>532</v>
      </c>
      <c r="J284" s="86" t="s">
        <v>532</v>
      </c>
      <c r="K284" s="86"/>
    </row>
    <row r="285" spans="1:11" ht="14">
      <c r="A285" s="81" t="str">
        <f t="shared" si="4"/>
        <v>Research on Chemical Engineering【530203001501】</v>
      </c>
      <c r="B285" s="150" t="s">
        <v>1774</v>
      </c>
      <c r="C285" s="150" t="s">
        <v>445</v>
      </c>
      <c r="D285" s="150" t="s">
        <v>517</v>
      </c>
      <c r="E285" s="150" t="s">
        <v>1501</v>
      </c>
      <c r="F285" s="150" t="s">
        <v>106</v>
      </c>
      <c r="G285" s="151">
        <v>2026</v>
      </c>
      <c r="H285" s="150" t="s">
        <v>1501</v>
      </c>
      <c r="I285" s="150" t="s">
        <v>530</v>
      </c>
      <c r="J285" s="86" t="s">
        <v>530</v>
      </c>
      <c r="K285" s="86"/>
    </row>
    <row r="286" spans="1:11" ht="14">
      <c r="A286" s="81" t="str">
        <f t="shared" si="4"/>
        <v>Research on Energy Materials【530203001601】</v>
      </c>
      <c r="B286" s="150" t="s">
        <v>534</v>
      </c>
      <c r="C286" s="150" t="s">
        <v>445</v>
      </c>
      <c r="D286" s="150" t="s">
        <v>517</v>
      </c>
      <c r="E286" s="150" t="s">
        <v>1502</v>
      </c>
      <c r="F286" s="150" t="s">
        <v>106</v>
      </c>
      <c r="G286" s="151">
        <v>2026</v>
      </c>
      <c r="H286" s="150" t="s">
        <v>1502</v>
      </c>
      <c r="I286" s="150" t="s">
        <v>535</v>
      </c>
      <c r="J286" s="86" t="s">
        <v>535</v>
      </c>
      <c r="K286" s="86"/>
    </row>
    <row r="287" spans="1:11" ht="14">
      <c r="A287" s="81" t="str">
        <f t="shared" si="4"/>
        <v>Research on Polymer Chemistry【530203001701】</v>
      </c>
      <c r="B287" s="150" t="s">
        <v>536</v>
      </c>
      <c r="C287" s="150" t="s">
        <v>445</v>
      </c>
      <c r="D287" s="150" t="s">
        <v>517</v>
      </c>
      <c r="E287" s="150" t="s">
        <v>1503</v>
      </c>
      <c r="F287" s="150" t="s">
        <v>106</v>
      </c>
      <c r="G287" s="151">
        <v>2026</v>
      </c>
      <c r="H287" s="150" t="s">
        <v>1503</v>
      </c>
      <c r="I287" s="150" t="s">
        <v>521</v>
      </c>
      <c r="J287" s="86" t="s">
        <v>521</v>
      </c>
      <c r="K287" s="86"/>
    </row>
    <row r="288" spans="1:11" ht="14">
      <c r="A288" s="81" t="str">
        <f t="shared" si="4"/>
        <v>Research on Photofunctional Control Chemistry【530203001801】</v>
      </c>
      <c r="B288" s="150" t="s">
        <v>537</v>
      </c>
      <c r="C288" s="150" t="s">
        <v>445</v>
      </c>
      <c r="D288" s="150" t="s">
        <v>517</v>
      </c>
      <c r="E288" s="150" t="s">
        <v>1504</v>
      </c>
      <c r="F288" s="150" t="s">
        <v>106</v>
      </c>
      <c r="G288" s="151">
        <v>2026</v>
      </c>
      <c r="H288" s="150" t="s">
        <v>1504</v>
      </c>
      <c r="I288" s="150" t="s">
        <v>538</v>
      </c>
      <c r="J288" s="86" t="s">
        <v>538</v>
      </c>
      <c r="K288" s="86"/>
    </row>
    <row r="289" spans="1:11" ht="14">
      <c r="A289" s="81" t="str">
        <f t="shared" si="4"/>
        <v>Research on Applied Biochemistry【530203001901】</v>
      </c>
      <c r="B289" s="150" t="s">
        <v>1775</v>
      </c>
      <c r="C289" s="150" t="s">
        <v>445</v>
      </c>
      <c r="D289" s="150" t="s">
        <v>517</v>
      </c>
      <c r="E289" s="150" t="s">
        <v>1776</v>
      </c>
      <c r="F289" s="150" t="s">
        <v>106</v>
      </c>
      <c r="G289" s="151">
        <v>2026</v>
      </c>
      <c r="H289" s="150" t="s">
        <v>1776</v>
      </c>
      <c r="I289" s="150" t="s">
        <v>525</v>
      </c>
      <c r="J289" s="86" t="s">
        <v>525</v>
      </c>
      <c r="K289" s="86"/>
    </row>
    <row r="290" spans="1:11" ht="14">
      <c r="A290" s="81" t="str">
        <f t="shared" si="4"/>
        <v>Research on Environmental Biotechnology【530204000101】</v>
      </c>
      <c r="B290" s="150" t="s">
        <v>1505</v>
      </c>
      <c r="C290" s="150" t="s">
        <v>445</v>
      </c>
      <c r="D290" s="150" t="s">
        <v>539</v>
      </c>
      <c r="E290" s="150" t="s">
        <v>1506</v>
      </c>
      <c r="F290" s="150" t="s">
        <v>106</v>
      </c>
      <c r="G290" s="151">
        <v>2026</v>
      </c>
      <c r="H290" s="150" t="s">
        <v>1506</v>
      </c>
      <c r="I290" s="150" t="s">
        <v>540</v>
      </c>
      <c r="J290" s="86" t="s">
        <v>541</v>
      </c>
      <c r="K290" s="86"/>
    </row>
    <row r="291" spans="1:11" ht="14">
      <c r="A291" s="81" t="str">
        <f t="shared" si="4"/>
        <v>Research on Biomolecular Assembly【530204000201】</v>
      </c>
      <c r="B291" s="150" t="s">
        <v>1507</v>
      </c>
      <c r="C291" s="150" t="s">
        <v>445</v>
      </c>
      <c r="D291" s="150" t="s">
        <v>539</v>
      </c>
      <c r="E291" s="150" t="s">
        <v>1508</v>
      </c>
      <c r="F291" s="150" t="s">
        <v>106</v>
      </c>
      <c r="G291" s="151">
        <v>2026</v>
      </c>
      <c r="H291" s="150" t="s">
        <v>1508</v>
      </c>
      <c r="I291" s="150" t="s">
        <v>542</v>
      </c>
      <c r="J291" s="86" t="s">
        <v>543</v>
      </c>
      <c r="K291" s="86"/>
    </row>
    <row r="292" spans="1:11" ht="14">
      <c r="A292" s="81" t="str">
        <f t="shared" si="4"/>
        <v>Research on Solid State Bioscience【530204000301】</v>
      </c>
      <c r="B292" s="150" t="s">
        <v>544</v>
      </c>
      <c r="C292" s="150" t="s">
        <v>445</v>
      </c>
      <c r="D292" s="150" t="s">
        <v>539</v>
      </c>
      <c r="E292" s="150" t="s">
        <v>1509</v>
      </c>
      <c r="F292" s="150" t="s">
        <v>106</v>
      </c>
      <c r="G292" s="151">
        <v>2026</v>
      </c>
      <c r="H292" s="150" t="s">
        <v>1509</v>
      </c>
      <c r="I292" s="150" t="s">
        <v>545</v>
      </c>
      <c r="J292" s="86" t="s">
        <v>546</v>
      </c>
      <c r="K292" s="86"/>
    </row>
    <row r="293" spans="1:11" ht="14">
      <c r="A293" s="81" t="str">
        <f t="shared" si="4"/>
        <v>Research on Neurophysiology【530204000401】</v>
      </c>
      <c r="B293" s="150" t="s">
        <v>547</v>
      </c>
      <c r="C293" s="150" t="s">
        <v>445</v>
      </c>
      <c r="D293" s="150" t="s">
        <v>539</v>
      </c>
      <c r="E293" s="150" t="s">
        <v>1510</v>
      </c>
      <c r="F293" s="150" t="s">
        <v>106</v>
      </c>
      <c r="G293" s="151">
        <v>2026</v>
      </c>
      <c r="H293" s="150" t="s">
        <v>1510</v>
      </c>
      <c r="I293" s="150" t="s">
        <v>548</v>
      </c>
      <c r="J293" s="86" t="s">
        <v>549</v>
      </c>
      <c r="K293" s="86"/>
    </row>
    <row r="294" spans="1:11" ht="14">
      <c r="A294" s="81" t="str">
        <f t="shared" si="4"/>
        <v>Research on Molecular Brain Science【530204000501】</v>
      </c>
      <c r="B294" s="150" t="s">
        <v>1777</v>
      </c>
      <c r="C294" s="150" t="s">
        <v>445</v>
      </c>
      <c r="D294" s="150" t="s">
        <v>539</v>
      </c>
      <c r="E294" s="150" t="s">
        <v>1511</v>
      </c>
      <c r="F294" s="150" t="s">
        <v>106</v>
      </c>
      <c r="G294" s="151">
        <v>2026</v>
      </c>
      <c r="H294" s="150" t="s">
        <v>1511</v>
      </c>
      <c r="I294" s="150" t="s">
        <v>550</v>
      </c>
      <c r="J294" s="86" t="s">
        <v>550</v>
      </c>
      <c r="K294" s="86"/>
    </row>
    <row r="295" spans="1:11" ht="14">
      <c r="A295" s="81" t="str">
        <f t="shared" si="4"/>
        <v>Research on Molecular Medicine and Biochemistry【530204000601】</v>
      </c>
      <c r="B295" s="150" t="s">
        <v>1778</v>
      </c>
      <c r="C295" s="150" t="s">
        <v>445</v>
      </c>
      <c r="D295" s="150" t="s">
        <v>539</v>
      </c>
      <c r="E295" s="150" t="s">
        <v>1512</v>
      </c>
      <c r="F295" s="150" t="s">
        <v>106</v>
      </c>
      <c r="G295" s="151">
        <v>2026</v>
      </c>
      <c r="H295" s="150" t="s">
        <v>1512</v>
      </c>
      <c r="I295" s="150" t="s">
        <v>551</v>
      </c>
      <c r="J295" s="86" t="s">
        <v>551</v>
      </c>
      <c r="K295" s="86"/>
    </row>
    <row r="296" spans="1:11" ht="14">
      <c r="A296" s="81" t="str">
        <f t="shared" si="4"/>
        <v>Research on Molecular Oncology【530204000701】</v>
      </c>
      <c r="B296" s="150" t="s">
        <v>552</v>
      </c>
      <c r="C296" s="150" t="s">
        <v>445</v>
      </c>
      <c r="D296" s="150" t="s">
        <v>539</v>
      </c>
      <c r="E296" s="150" t="s">
        <v>1513</v>
      </c>
      <c r="F296" s="150" t="s">
        <v>106</v>
      </c>
      <c r="G296" s="151">
        <v>2026</v>
      </c>
      <c r="H296" s="150" t="s">
        <v>1513</v>
      </c>
      <c r="I296" s="150" t="s">
        <v>553</v>
      </c>
      <c r="J296" s="86" t="s">
        <v>554</v>
      </c>
      <c r="K296" s="86"/>
    </row>
    <row r="297" spans="1:11" ht="14">
      <c r="A297" s="81" t="str">
        <f t="shared" si="4"/>
        <v>Research on Biomaterials Science and Engineering【530204000801】</v>
      </c>
      <c r="B297" s="150" t="s">
        <v>555</v>
      </c>
      <c r="C297" s="150" t="s">
        <v>445</v>
      </c>
      <c r="D297" s="150" t="s">
        <v>539</v>
      </c>
      <c r="E297" s="150" t="s">
        <v>1514</v>
      </c>
      <c r="F297" s="150" t="s">
        <v>106</v>
      </c>
      <c r="G297" s="151">
        <v>2026</v>
      </c>
      <c r="H297" s="150" t="s">
        <v>1514</v>
      </c>
      <c r="I297" s="150" t="s">
        <v>556</v>
      </c>
      <c r="J297" s="86" t="s">
        <v>557</v>
      </c>
      <c r="K297" s="86"/>
    </row>
    <row r="298" spans="1:11" ht="14">
      <c r="A298" s="81" t="str">
        <f t="shared" si="4"/>
        <v>Research on Biomolecular Science and Engineering【530204000901】</v>
      </c>
      <c r="B298" s="150" t="s">
        <v>558</v>
      </c>
      <c r="C298" s="150" t="s">
        <v>445</v>
      </c>
      <c r="D298" s="150" t="s">
        <v>539</v>
      </c>
      <c r="E298" s="150" t="s">
        <v>1515</v>
      </c>
      <c r="F298" s="150" t="s">
        <v>106</v>
      </c>
      <c r="G298" s="151">
        <v>2026</v>
      </c>
      <c r="H298" s="150" t="s">
        <v>1515</v>
      </c>
      <c r="I298" s="150" t="s">
        <v>559</v>
      </c>
      <c r="J298" s="86" t="s">
        <v>560</v>
      </c>
      <c r="K298" s="86"/>
    </row>
    <row r="299" spans="1:11" ht="14">
      <c r="A299" s="81" t="str">
        <f t="shared" si="4"/>
        <v>Research on Cytoskeletal Logistics【530204001101】</v>
      </c>
      <c r="B299" s="150" t="s">
        <v>561</v>
      </c>
      <c r="C299" s="150" t="s">
        <v>445</v>
      </c>
      <c r="D299" s="150" t="s">
        <v>539</v>
      </c>
      <c r="E299" s="150" t="s">
        <v>1516</v>
      </c>
      <c r="F299" s="150" t="s">
        <v>106</v>
      </c>
      <c r="G299" s="151">
        <v>2026</v>
      </c>
      <c r="H299" s="150" t="s">
        <v>1516</v>
      </c>
      <c r="I299" s="150" t="s">
        <v>562</v>
      </c>
      <c r="J299" s="86" t="s">
        <v>562</v>
      </c>
      <c r="K299" s="86"/>
    </row>
    <row r="300" spans="1:11" ht="14">
      <c r="A300" s="81" t="str">
        <f t="shared" si="4"/>
        <v>Research on Neuroimmunopharmacology【530204001201】</v>
      </c>
      <c r="B300" s="150" t="s">
        <v>1779</v>
      </c>
      <c r="C300" s="150" t="s">
        <v>445</v>
      </c>
      <c r="D300" s="150" t="s">
        <v>539</v>
      </c>
      <c r="E300" s="150" t="s">
        <v>1780</v>
      </c>
      <c r="F300" s="150" t="s">
        <v>106</v>
      </c>
      <c r="G300" s="151">
        <v>2026</v>
      </c>
      <c r="H300" s="150" t="s">
        <v>1780</v>
      </c>
      <c r="I300" s="150" t="s">
        <v>1781</v>
      </c>
      <c r="J300" s="86" t="s">
        <v>1781</v>
      </c>
      <c r="K300" s="86"/>
    </row>
    <row r="301" spans="1:11" ht="14">
      <c r="A301" s="81" t="str">
        <f t="shared" si="4"/>
        <v>Research on Tumor Microenvironment【530204001301】</v>
      </c>
      <c r="B301" s="150" t="s">
        <v>1782</v>
      </c>
      <c r="C301" s="150" t="s">
        <v>445</v>
      </c>
      <c r="D301" s="150" t="s">
        <v>539</v>
      </c>
      <c r="E301" s="150" t="s">
        <v>1783</v>
      </c>
      <c r="F301" s="150" t="s">
        <v>106</v>
      </c>
      <c r="G301" s="151">
        <v>2026</v>
      </c>
      <c r="H301" s="150" t="s">
        <v>1783</v>
      </c>
      <c r="I301" s="150" t="s">
        <v>1784</v>
      </c>
      <c r="J301" s="86" t="s">
        <v>1784</v>
      </c>
      <c r="K301" s="86"/>
    </row>
    <row r="302" spans="1:11" ht="14">
      <c r="A302" s="81" t="str">
        <f t="shared" si="4"/>
        <v>Research on Computer Aided Electromagnetics【530205000701】</v>
      </c>
      <c r="B302" s="150" t="s">
        <v>564</v>
      </c>
      <c r="C302" s="150" t="s">
        <v>445</v>
      </c>
      <c r="D302" s="150" t="s">
        <v>563</v>
      </c>
      <c r="E302" s="150" t="s">
        <v>1517</v>
      </c>
      <c r="F302" s="150" t="s">
        <v>106</v>
      </c>
      <c r="G302" s="151">
        <v>2026</v>
      </c>
      <c r="H302" s="150" t="s">
        <v>1517</v>
      </c>
      <c r="I302" s="150" t="s">
        <v>565</v>
      </c>
      <c r="J302" s="86" t="s">
        <v>566</v>
      </c>
      <c r="K302" s="86"/>
    </row>
    <row r="303" spans="1:11" ht="14">
      <c r="A303" s="81" t="str">
        <f t="shared" si="4"/>
        <v>Research on Advance Control【530205000901】</v>
      </c>
      <c r="B303" s="150" t="s">
        <v>567</v>
      </c>
      <c r="C303" s="150" t="s">
        <v>445</v>
      </c>
      <c r="D303" s="150" t="s">
        <v>563</v>
      </c>
      <c r="E303" s="150" t="s">
        <v>1518</v>
      </c>
      <c r="F303" s="150" t="s">
        <v>106</v>
      </c>
      <c r="G303" s="151">
        <v>2026</v>
      </c>
      <c r="H303" s="150" t="s">
        <v>1518</v>
      </c>
      <c r="I303" s="150" t="s">
        <v>568</v>
      </c>
      <c r="J303" s="86" t="s">
        <v>569</v>
      </c>
      <c r="K303" s="86"/>
    </row>
    <row r="304" spans="1:11" ht="14">
      <c r="A304" s="81" t="str">
        <f t="shared" si="4"/>
        <v>Research on Information-based Learning Systems【530205001101】</v>
      </c>
      <c r="B304" s="150" t="s">
        <v>570</v>
      </c>
      <c r="C304" s="150" t="s">
        <v>445</v>
      </c>
      <c r="D304" s="150" t="s">
        <v>563</v>
      </c>
      <c r="E304" s="150" t="s">
        <v>1519</v>
      </c>
      <c r="F304" s="150" t="s">
        <v>106</v>
      </c>
      <c r="G304" s="151">
        <v>2026</v>
      </c>
      <c r="H304" s="150" t="s">
        <v>1519</v>
      </c>
      <c r="I304" s="150" t="s">
        <v>571</v>
      </c>
      <c r="J304" s="86" t="s">
        <v>572</v>
      </c>
      <c r="K304" s="86"/>
    </row>
    <row r="305" spans="1:11" ht="14">
      <c r="A305" s="81" t="str">
        <f t="shared" si="4"/>
        <v>Research on Optical Properties of Condensed Matter【530205001501】</v>
      </c>
      <c r="B305" s="150" t="s">
        <v>573</v>
      </c>
      <c r="C305" s="150" t="s">
        <v>445</v>
      </c>
      <c r="D305" s="150" t="s">
        <v>563</v>
      </c>
      <c r="E305" s="150" t="s">
        <v>1520</v>
      </c>
      <c r="F305" s="150" t="s">
        <v>106</v>
      </c>
      <c r="G305" s="151">
        <v>2026</v>
      </c>
      <c r="H305" s="150" t="s">
        <v>1520</v>
      </c>
      <c r="I305" s="150" t="s">
        <v>574</v>
      </c>
      <c r="J305" s="86" t="s">
        <v>574</v>
      </c>
      <c r="K305" s="86"/>
    </row>
    <row r="306" spans="1:11" ht="14">
      <c r="A306" s="81" t="str">
        <f t="shared" si="4"/>
        <v>Research on Dynamics of Biological Systems【530205001601】</v>
      </c>
      <c r="B306" s="150" t="s">
        <v>575</v>
      </c>
      <c r="C306" s="150" t="s">
        <v>445</v>
      </c>
      <c r="D306" s="150" t="s">
        <v>563</v>
      </c>
      <c r="E306" s="150" t="s">
        <v>1521</v>
      </c>
      <c r="F306" s="150" t="s">
        <v>106</v>
      </c>
      <c r="G306" s="151">
        <v>2026</v>
      </c>
      <c r="H306" s="150" t="s">
        <v>1521</v>
      </c>
      <c r="I306" s="150" t="s">
        <v>576</v>
      </c>
      <c r="J306" s="86" t="s">
        <v>576</v>
      </c>
      <c r="K306" s="86"/>
    </row>
    <row r="307" spans="1:11" ht="14">
      <c r="A307" s="81" t="str">
        <f t="shared" si="4"/>
        <v>Research on Molecular Networks in Cells【530205001701】</v>
      </c>
      <c r="B307" s="150" t="s">
        <v>577</v>
      </c>
      <c r="C307" s="150" t="s">
        <v>445</v>
      </c>
      <c r="D307" s="150" t="s">
        <v>563</v>
      </c>
      <c r="E307" s="150" t="s">
        <v>1522</v>
      </c>
      <c r="F307" s="150" t="s">
        <v>106</v>
      </c>
      <c r="G307" s="151">
        <v>2026</v>
      </c>
      <c r="H307" s="150" t="s">
        <v>1522</v>
      </c>
      <c r="I307" s="150" t="s">
        <v>578</v>
      </c>
      <c r="J307" s="86" t="s">
        <v>578</v>
      </c>
      <c r="K307" s="86"/>
    </row>
    <row r="308" spans="1:11" ht="14">
      <c r="A308" s="81" t="str">
        <f t="shared" si="4"/>
        <v>Research on Molecular and Cellular Biosciences【530205001801】</v>
      </c>
      <c r="B308" s="150" t="s">
        <v>579</v>
      </c>
      <c r="C308" s="150" t="s">
        <v>445</v>
      </c>
      <c r="D308" s="150" t="s">
        <v>563</v>
      </c>
      <c r="E308" s="150" t="s">
        <v>1523</v>
      </c>
      <c r="F308" s="150" t="s">
        <v>106</v>
      </c>
      <c r="G308" s="151">
        <v>2026</v>
      </c>
      <c r="H308" s="150" t="s">
        <v>1523</v>
      </c>
      <c r="I308" s="150" t="s">
        <v>580</v>
      </c>
      <c r="J308" s="86" t="s">
        <v>580</v>
      </c>
      <c r="K308" s="86"/>
    </row>
    <row r="309" spans="1:11" ht="14">
      <c r="A309" s="81" t="str">
        <f t="shared" si="4"/>
        <v>Research on Probabilistic Information Processing【530205001901】</v>
      </c>
      <c r="B309" s="150" t="s">
        <v>581</v>
      </c>
      <c r="C309" s="150" t="s">
        <v>445</v>
      </c>
      <c r="D309" s="150" t="s">
        <v>563</v>
      </c>
      <c r="E309" s="150" t="s">
        <v>1524</v>
      </c>
      <c r="F309" s="150" t="s">
        <v>106</v>
      </c>
      <c r="G309" s="151">
        <v>2026</v>
      </c>
      <c r="H309" s="150" t="s">
        <v>1524</v>
      </c>
      <c r="I309" s="150" t="s">
        <v>582</v>
      </c>
      <c r="J309" s="86" t="s">
        <v>583</v>
      </c>
      <c r="K309" s="86"/>
    </row>
    <row r="310" spans="1:11" ht="14">
      <c r="A310" s="81" t="str">
        <f t="shared" si="4"/>
        <v>Research on Electronic and Photonic Materials【530205002001】</v>
      </c>
      <c r="B310" s="150" t="s">
        <v>584</v>
      </c>
      <c r="C310" s="150" t="s">
        <v>445</v>
      </c>
      <c r="D310" s="150" t="s">
        <v>563</v>
      </c>
      <c r="E310" s="150" t="s">
        <v>1525</v>
      </c>
      <c r="F310" s="150" t="s">
        <v>106</v>
      </c>
      <c r="G310" s="151">
        <v>2026</v>
      </c>
      <c r="H310" s="150" t="s">
        <v>1525</v>
      </c>
      <c r="I310" s="150" t="s">
        <v>585</v>
      </c>
      <c r="J310" s="86" t="s">
        <v>586</v>
      </c>
      <c r="K310" s="86"/>
    </row>
    <row r="311" spans="1:11" ht="14">
      <c r="A311" s="81" t="str">
        <f t="shared" si="4"/>
        <v>Research on Semiconductor Engineering【530205002201】</v>
      </c>
      <c r="B311" s="150" t="s">
        <v>587</v>
      </c>
      <c r="C311" s="150" t="s">
        <v>445</v>
      </c>
      <c r="D311" s="150" t="s">
        <v>563</v>
      </c>
      <c r="E311" s="150" t="s">
        <v>1526</v>
      </c>
      <c r="F311" s="150" t="s">
        <v>106</v>
      </c>
      <c r="G311" s="151">
        <v>2026</v>
      </c>
      <c r="H311" s="150" t="s">
        <v>1526</v>
      </c>
      <c r="I311" s="150" t="s">
        <v>588</v>
      </c>
      <c r="J311" s="86" t="s">
        <v>588</v>
      </c>
      <c r="K311" s="86"/>
    </row>
    <row r="312" spans="1:11" ht="14">
      <c r="A312" s="81" t="str">
        <f t="shared" si="4"/>
        <v>Research on Next-Generation Electrical Energy Systems【530205002401】</v>
      </c>
      <c r="B312" s="150" t="s">
        <v>589</v>
      </c>
      <c r="C312" s="150" t="s">
        <v>445</v>
      </c>
      <c r="D312" s="150" t="s">
        <v>563</v>
      </c>
      <c r="E312" s="150" t="s">
        <v>1527</v>
      </c>
      <c r="F312" s="150" t="s">
        <v>106</v>
      </c>
      <c r="G312" s="151">
        <v>2026</v>
      </c>
      <c r="H312" s="150" t="s">
        <v>1527</v>
      </c>
      <c r="I312" s="150" t="s">
        <v>590</v>
      </c>
      <c r="J312" s="86" t="s">
        <v>590</v>
      </c>
      <c r="K312" s="86"/>
    </row>
    <row r="313" spans="1:11" ht="14">
      <c r="A313" s="81" t="str">
        <f t="shared" si="4"/>
        <v>Research on Bioinformatics【530205002601】</v>
      </c>
      <c r="B313" s="150" t="s">
        <v>591</v>
      </c>
      <c r="C313" s="150" t="s">
        <v>445</v>
      </c>
      <c r="D313" s="150" t="s">
        <v>563</v>
      </c>
      <c r="E313" s="150" t="s">
        <v>1528</v>
      </c>
      <c r="F313" s="150" t="s">
        <v>106</v>
      </c>
      <c r="G313" s="151">
        <v>2026</v>
      </c>
      <c r="H313" s="150" t="s">
        <v>1528</v>
      </c>
      <c r="I313" s="150" t="s">
        <v>260</v>
      </c>
      <c r="J313" s="86" t="s">
        <v>592</v>
      </c>
      <c r="K313" s="86"/>
    </row>
    <row r="314" spans="1:11" ht="14">
      <c r="A314" s="81" t="str">
        <f t="shared" si="4"/>
        <v>Research on Molecular Sensors and Devices【530205002801】</v>
      </c>
      <c r="B314" s="150" t="s">
        <v>593</v>
      </c>
      <c r="C314" s="150" t="s">
        <v>445</v>
      </c>
      <c r="D314" s="150" t="s">
        <v>563</v>
      </c>
      <c r="E314" s="150" t="s">
        <v>1529</v>
      </c>
      <c r="F314" s="150" t="s">
        <v>106</v>
      </c>
      <c r="G314" s="151">
        <v>2026</v>
      </c>
      <c r="H314" s="150" t="s">
        <v>1529</v>
      </c>
      <c r="I314" s="150" t="s">
        <v>594</v>
      </c>
      <c r="J314" s="86" t="s">
        <v>595</v>
      </c>
      <c r="K314" s="86"/>
    </row>
    <row r="315" spans="1:11" ht="14">
      <c r="A315" s="81" t="str">
        <f t="shared" si="4"/>
        <v>Research on Synthetic Biology【530205002901】</v>
      </c>
      <c r="B315" s="150" t="s">
        <v>596</v>
      </c>
      <c r="C315" s="150" t="s">
        <v>445</v>
      </c>
      <c r="D315" s="150" t="s">
        <v>563</v>
      </c>
      <c r="E315" s="150" t="s">
        <v>1530</v>
      </c>
      <c r="F315" s="150" t="s">
        <v>106</v>
      </c>
      <c r="G315" s="151">
        <v>2026</v>
      </c>
      <c r="H315" s="150" t="s">
        <v>1530</v>
      </c>
      <c r="I315" s="150" t="s">
        <v>597</v>
      </c>
      <c r="J315" s="86" t="s">
        <v>597</v>
      </c>
      <c r="K315" s="86"/>
    </row>
    <row r="316" spans="1:11" ht="14">
      <c r="A316" s="81" t="str">
        <f t="shared" si="4"/>
        <v>Research on　Electromobility system【530205003001】</v>
      </c>
      <c r="B316" s="150" t="s">
        <v>598</v>
      </c>
      <c r="C316" s="150" t="s">
        <v>445</v>
      </c>
      <c r="D316" s="150" t="s">
        <v>563</v>
      </c>
      <c r="E316" s="150" t="s">
        <v>1531</v>
      </c>
      <c r="F316" s="150" t="s">
        <v>106</v>
      </c>
      <c r="G316" s="151">
        <v>2026</v>
      </c>
      <c r="H316" s="150" t="s">
        <v>1531</v>
      </c>
      <c r="I316" s="150" t="s">
        <v>1532</v>
      </c>
      <c r="J316" s="86" t="s">
        <v>1532</v>
      </c>
      <c r="K316" s="86"/>
    </row>
    <row r="317" spans="1:11" ht="14">
      <c r="A317" s="81" t="str">
        <f t="shared" si="4"/>
        <v>Research on Biophysics【530205003101】</v>
      </c>
      <c r="B317" s="150" t="s">
        <v>599</v>
      </c>
      <c r="C317" s="150" t="s">
        <v>445</v>
      </c>
      <c r="D317" s="150" t="s">
        <v>563</v>
      </c>
      <c r="E317" s="150" t="s">
        <v>1533</v>
      </c>
      <c r="F317" s="150" t="s">
        <v>106</v>
      </c>
      <c r="G317" s="151">
        <v>2026</v>
      </c>
      <c r="H317" s="150" t="s">
        <v>1533</v>
      </c>
      <c r="I317" s="150" t="s">
        <v>600</v>
      </c>
      <c r="J317" s="86" t="s">
        <v>600</v>
      </c>
      <c r="K317" s="86"/>
    </row>
    <row r="318" spans="1:11" ht="14">
      <c r="A318" s="81" t="str">
        <f t="shared" si="4"/>
        <v>Research on Charge Storage Device【530205003201】</v>
      </c>
      <c r="B318" s="150" t="s">
        <v>601</v>
      </c>
      <c r="C318" s="150" t="s">
        <v>445</v>
      </c>
      <c r="D318" s="150" t="s">
        <v>563</v>
      </c>
      <c r="E318" s="150" t="s">
        <v>1534</v>
      </c>
      <c r="F318" s="150" t="s">
        <v>106</v>
      </c>
      <c r="G318" s="151">
        <v>2026</v>
      </c>
      <c r="H318" s="150" t="s">
        <v>1534</v>
      </c>
      <c r="I318" s="150" t="s">
        <v>602</v>
      </c>
      <c r="J318" s="86" t="s">
        <v>602</v>
      </c>
      <c r="K318" s="86"/>
    </row>
    <row r="319" spans="1:11" ht="14">
      <c r="A319" s="81" t="str">
        <f t="shared" si="4"/>
        <v>Research on Bioinformatics and Medical Science【530205003301】</v>
      </c>
      <c r="B319" s="150" t="s">
        <v>1535</v>
      </c>
      <c r="C319" s="150" t="s">
        <v>445</v>
      </c>
      <c r="D319" s="150" t="s">
        <v>563</v>
      </c>
      <c r="E319" s="150" t="s">
        <v>1536</v>
      </c>
      <c r="F319" s="150" t="s">
        <v>106</v>
      </c>
      <c r="G319" s="151">
        <v>2026</v>
      </c>
      <c r="H319" s="150" t="s">
        <v>1536</v>
      </c>
      <c r="I319" s="150" t="s">
        <v>603</v>
      </c>
      <c r="J319" s="86" t="s">
        <v>603</v>
      </c>
      <c r="K319" s="86"/>
    </row>
    <row r="320" spans="1:11" ht="14">
      <c r="A320" s="81" t="str">
        <f t="shared" si="4"/>
        <v>Research on Systems and Control【530205003401】</v>
      </c>
      <c r="B320" s="150" t="s">
        <v>1163</v>
      </c>
      <c r="C320" s="150" t="s">
        <v>445</v>
      </c>
      <c r="D320" s="150" t="s">
        <v>563</v>
      </c>
      <c r="E320" s="150" t="s">
        <v>1537</v>
      </c>
      <c r="F320" s="150" t="s">
        <v>106</v>
      </c>
      <c r="G320" s="151">
        <v>2026</v>
      </c>
      <c r="H320" s="150" t="s">
        <v>1537</v>
      </c>
      <c r="I320" s="150" t="s">
        <v>1164</v>
      </c>
      <c r="J320" s="86" t="s">
        <v>1164</v>
      </c>
      <c r="K320" s="86"/>
    </row>
    <row r="321" spans="1:11" ht="14">
      <c r="A321" s="81" t="str">
        <f t="shared" si="4"/>
        <v>Research on Systems for Sustainable Society【530205003501】</v>
      </c>
      <c r="B321" s="150" t="s">
        <v>1538</v>
      </c>
      <c r="C321" s="150" t="s">
        <v>445</v>
      </c>
      <c r="D321" s="150" t="s">
        <v>563</v>
      </c>
      <c r="E321" s="150" t="s">
        <v>1539</v>
      </c>
      <c r="F321" s="150" t="s">
        <v>106</v>
      </c>
      <c r="G321" s="151">
        <v>2026</v>
      </c>
      <c r="H321" s="150" t="s">
        <v>1539</v>
      </c>
      <c r="I321" s="150" t="s">
        <v>1540</v>
      </c>
      <c r="J321" s="86" t="s">
        <v>1540</v>
      </c>
      <c r="K321" s="86"/>
    </row>
    <row r="322" spans="1:11" ht="14">
      <c r="A322" s="81" t="str">
        <f t="shared" ref="A322:A392" si="5">I322&amp;"【"&amp;E322&amp;F322&amp;"】"</f>
        <v>Research on Molecular Origins of Life【530205003601】</v>
      </c>
      <c r="B322" s="150" t="s">
        <v>1541</v>
      </c>
      <c r="C322" s="150" t="s">
        <v>445</v>
      </c>
      <c r="D322" s="150" t="s">
        <v>563</v>
      </c>
      <c r="E322" s="150" t="s">
        <v>1542</v>
      </c>
      <c r="F322" s="150" t="s">
        <v>106</v>
      </c>
      <c r="G322" s="151">
        <v>2026</v>
      </c>
      <c r="H322" s="150" t="s">
        <v>1542</v>
      </c>
      <c r="I322" s="150" t="s">
        <v>1543</v>
      </c>
      <c r="J322" s="86" t="s">
        <v>1543</v>
      </c>
      <c r="K322" s="86"/>
    </row>
    <row r="323" spans="1:11" ht="14">
      <c r="A323" s="81" t="str">
        <f t="shared" si="5"/>
        <v>Research on Energy Networks【530205003701】</v>
      </c>
      <c r="B323" s="150" t="s">
        <v>1544</v>
      </c>
      <c r="C323" s="150" t="s">
        <v>445</v>
      </c>
      <c r="D323" s="150" t="s">
        <v>563</v>
      </c>
      <c r="E323" s="150" t="s">
        <v>1545</v>
      </c>
      <c r="F323" s="150" t="s">
        <v>106</v>
      </c>
      <c r="G323" s="151">
        <v>2026</v>
      </c>
      <c r="H323" s="150" t="s">
        <v>1545</v>
      </c>
      <c r="I323" s="150" t="s">
        <v>1546</v>
      </c>
      <c r="J323" s="86" t="s">
        <v>1546</v>
      </c>
      <c r="K323" s="86"/>
    </row>
    <row r="324" spans="1:11" ht="14">
      <c r="A324" s="81" t="str">
        <f t="shared" si="5"/>
        <v>Research on Statistical Machine Learning【530205003801】</v>
      </c>
      <c r="B324" s="150" t="s">
        <v>1547</v>
      </c>
      <c r="C324" s="150" t="s">
        <v>445</v>
      </c>
      <c r="D324" s="150" t="s">
        <v>563</v>
      </c>
      <c r="E324" s="150" t="s">
        <v>1548</v>
      </c>
      <c r="F324" s="150" t="s">
        <v>106</v>
      </c>
      <c r="G324" s="151">
        <v>2026</v>
      </c>
      <c r="H324" s="150" t="s">
        <v>1548</v>
      </c>
      <c r="I324" s="150" t="s">
        <v>1231</v>
      </c>
      <c r="J324" s="86" t="s">
        <v>1231</v>
      </c>
      <c r="K324" s="86"/>
    </row>
    <row r="325" spans="1:11" ht="14">
      <c r="A325" s="81" t="str">
        <f t="shared" si="5"/>
        <v>Research on Compound Semiconductor【530205003901】</v>
      </c>
      <c r="B325" s="150" t="s">
        <v>1785</v>
      </c>
      <c r="C325" s="150" t="s">
        <v>445</v>
      </c>
      <c r="D325" s="150" t="s">
        <v>563</v>
      </c>
      <c r="E325" s="150" t="s">
        <v>1786</v>
      </c>
      <c r="F325" s="150" t="s">
        <v>106</v>
      </c>
      <c r="G325" s="151">
        <v>2026</v>
      </c>
      <c r="H325" s="150" t="s">
        <v>1786</v>
      </c>
      <c r="I325" s="150" t="s">
        <v>1787</v>
      </c>
      <c r="J325" s="86" t="s">
        <v>1787</v>
      </c>
      <c r="K325" s="86"/>
    </row>
    <row r="326" spans="1:11" ht="14">
      <c r="A326" s="81" t="str">
        <f t="shared" si="5"/>
        <v>Research on Medical Applications of Mechanical Engineering【530206000101】</v>
      </c>
      <c r="B326" s="150" t="s">
        <v>338</v>
      </c>
      <c r="C326" s="150" t="s">
        <v>445</v>
      </c>
      <c r="D326" s="150" t="s">
        <v>604</v>
      </c>
      <c r="E326" s="150" t="s">
        <v>1348</v>
      </c>
      <c r="F326" s="150" t="s">
        <v>106</v>
      </c>
      <c r="G326" s="151">
        <v>2026</v>
      </c>
      <c r="H326" s="150" t="s">
        <v>1348</v>
      </c>
      <c r="I326" s="150" t="s">
        <v>339</v>
      </c>
      <c r="J326" s="86" t="s">
        <v>340</v>
      </c>
      <c r="K326" s="86"/>
    </row>
    <row r="327" spans="1:11" ht="14">
      <c r="A327" s="81" t="str">
        <f t="shared" si="5"/>
        <v>Research on Biorobotics【530206000201】</v>
      </c>
      <c r="B327" s="150" t="s">
        <v>341</v>
      </c>
      <c r="C327" s="150" t="s">
        <v>445</v>
      </c>
      <c r="D327" s="150" t="s">
        <v>604</v>
      </c>
      <c r="E327" s="150" t="s">
        <v>1549</v>
      </c>
      <c r="F327" s="150" t="s">
        <v>106</v>
      </c>
      <c r="G327" s="151">
        <v>2026</v>
      </c>
      <c r="H327" s="150" t="s">
        <v>1349</v>
      </c>
      <c r="I327" s="150" t="s">
        <v>342</v>
      </c>
      <c r="J327" s="86" t="s">
        <v>342</v>
      </c>
      <c r="K327" s="86"/>
    </row>
    <row r="328" spans="1:11" ht="14">
      <c r="A328" s="81" t="str">
        <f t="shared" si="5"/>
        <v>Research on Bio-electronic Measurements and Control【530206000401】</v>
      </c>
      <c r="B328" s="150" t="s">
        <v>605</v>
      </c>
      <c r="C328" s="150" t="s">
        <v>445</v>
      </c>
      <c r="D328" s="150" t="s">
        <v>604</v>
      </c>
      <c r="E328" s="150" t="s">
        <v>1550</v>
      </c>
      <c r="F328" s="150" t="s">
        <v>106</v>
      </c>
      <c r="G328" s="151">
        <v>2026</v>
      </c>
      <c r="H328" s="150" t="s">
        <v>1550</v>
      </c>
      <c r="I328" s="150" t="s">
        <v>606</v>
      </c>
      <c r="J328" s="86" t="s">
        <v>606</v>
      </c>
      <c r="K328" s="86"/>
    </row>
    <row r="329" spans="1:11" ht="14">
      <c r="A329" s="81" t="str">
        <f t="shared" si="5"/>
        <v>Research on Molecular Genetics【530206001001】</v>
      </c>
      <c r="B329" s="150" t="s">
        <v>1165</v>
      </c>
      <c r="C329" s="150" t="s">
        <v>445</v>
      </c>
      <c r="D329" s="150" t="s">
        <v>604</v>
      </c>
      <c r="E329" s="150" t="s">
        <v>1551</v>
      </c>
      <c r="F329" s="150" t="s">
        <v>106</v>
      </c>
      <c r="G329" s="151">
        <v>2026</v>
      </c>
      <c r="H329" s="150" t="s">
        <v>1551</v>
      </c>
      <c r="I329" s="150" t="s">
        <v>607</v>
      </c>
      <c r="J329" s="86" t="s">
        <v>607</v>
      </c>
      <c r="K329" s="86"/>
    </row>
    <row r="330" spans="1:11" ht="14">
      <c r="A330" s="81" t="str">
        <f t="shared" si="5"/>
        <v>Research on Theoretical Biophysics【530206001501】</v>
      </c>
      <c r="B330" s="150" t="s">
        <v>468</v>
      </c>
      <c r="C330" s="150" t="s">
        <v>445</v>
      </c>
      <c r="D330" s="150" t="s">
        <v>604</v>
      </c>
      <c r="E330" s="150" t="s">
        <v>1552</v>
      </c>
      <c r="F330" s="150" t="s">
        <v>106</v>
      </c>
      <c r="G330" s="151">
        <v>2026</v>
      </c>
      <c r="H330" s="150" t="s">
        <v>1552</v>
      </c>
      <c r="I330" s="150" t="s">
        <v>469</v>
      </c>
      <c r="J330" s="86" t="s">
        <v>469</v>
      </c>
      <c r="K330" s="86"/>
    </row>
    <row r="331" spans="1:11" ht="14">
      <c r="A331" s="81" t="str">
        <f t="shared" si="5"/>
        <v>Research on Molecular Biophysics【530206001601】</v>
      </c>
      <c r="B331" s="150" t="s">
        <v>466</v>
      </c>
      <c r="C331" s="150" t="s">
        <v>445</v>
      </c>
      <c r="D331" s="150" t="s">
        <v>604</v>
      </c>
      <c r="E331" s="150" t="s">
        <v>1553</v>
      </c>
      <c r="F331" s="150" t="s">
        <v>106</v>
      </c>
      <c r="G331" s="151">
        <v>2026</v>
      </c>
      <c r="H331" s="150" t="s">
        <v>1452</v>
      </c>
      <c r="I331" s="150" t="s">
        <v>467</v>
      </c>
      <c r="J331" s="86" t="s">
        <v>467</v>
      </c>
      <c r="K331" s="86"/>
    </row>
    <row r="332" spans="1:11" ht="14">
      <c r="A332" s="81" t="str">
        <f t="shared" si="5"/>
        <v>Research on Molecular Physiology【530206002001】</v>
      </c>
      <c r="B332" s="150" t="s">
        <v>608</v>
      </c>
      <c r="C332" s="150" t="s">
        <v>445</v>
      </c>
      <c r="D332" s="150" t="s">
        <v>604</v>
      </c>
      <c r="E332" s="150" t="s">
        <v>1554</v>
      </c>
      <c r="F332" s="150" t="s">
        <v>106</v>
      </c>
      <c r="G332" s="151">
        <v>2026</v>
      </c>
      <c r="H332" s="150" t="s">
        <v>1554</v>
      </c>
      <c r="I332" s="150" t="s">
        <v>609</v>
      </c>
      <c r="J332" s="86" t="s">
        <v>609</v>
      </c>
      <c r="K332" s="86"/>
    </row>
    <row r="333" spans="1:11" ht="14">
      <c r="A333" s="81" t="str">
        <f t="shared" si="5"/>
        <v>Research on Plant Physiology and Biochemistry【530206002301】</v>
      </c>
      <c r="B333" s="150" t="s">
        <v>610</v>
      </c>
      <c r="C333" s="150" t="s">
        <v>445</v>
      </c>
      <c r="D333" s="150" t="s">
        <v>604</v>
      </c>
      <c r="E333" s="150" t="s">
        <v>1555</v>
      </c>
      <c r="F333" s="150" t="s">
        <v>106</v>
      </c>
      <c r="G333" s="151">
        <v>2026</v>
      </c>
      <c r="H333" s="150" t="s">
        <v>1555</v>
      </c>
      <c r="I333" s="150" t="s">
        <v>611</v>
      </c>
      <c r="J333" s="86" t="s">
        <v>611</v>
      </c>
      <c r="K333" s="86"/>
    </row>
    <row r="334" spans="1:11" ht="14">
      <c r="A334" s="81" t="str">
        <f t="shared" si="5"/>
        <v>Research on Physicobiology【530206002501】</v>
      </c>
      <c r="B334" s="150" t="s">
        <v>1788</v>
      </c>
      <c r="C334" s="150" t="s">
        <v>445</v>
      </c>
      <c r="D334" s="150" t="s">
        <v>604</v>
      </c>
      <c r="E334" s="150" t="s">
        <v>1556</v>
      </c>
      <c r="F334" s="150" t="s">
        <v>106</v>
      </c>
      <c r="G334" s="151">
        <v>2026</v>
      </c>
      <c r="H334" s="150" t="s">
        <v>1556</v>
      </c>
      <c r="I334" s="150" t="s">
        <v>612</v>
      </c>
      <c r="J334" s="86" t="s">
        <v>612</v>
      </c>
      <c r="K334" s="86"/>
    </row>
    <row r="335" spans="1:11" ht="14">
      <c r="A335" s="81" t="str">
        <f t="shared" si="5"/>
        <v>Research on Cell Biology【530206002601】</v>
      </c>
      <c r="B335" s="150" t="s">
        <v>613</v>
      </c>
      <c r="C335" s="150" t="s">
        <v>445</v>
      </c>
      <c r="D335" s="150" t="s">
        <v>604</v>
      </c>
      <c r="E335" s="150" t="s">
        <v>1557</v>
      </c>
      <c r="F335" s="150" t="s">
        <v>106</v>
      </c>
      <c r="G335" s="151">
        <v>2026</v>
      </c>
      <c r="H335" s="150" t="s">
        <v>1557</v>
      </c>
      <c r="I335" s="150" t="s">
        <v>614</v>
      </c>
      <c r="J335" s="86" t="s">
        <v>614</v>
      </c>
      <c r="K335" s="86"/>
    </row>
    <row r="336" spans="1:11" ht="14">
      <c r="A336" s="81" t="str">
        <f t="shared" si="5"/>
        <v>Research on Developmental Biology【530206002701】</v>
      </c>
      <c r="B336" s="150" t="s">
        <v>615</v>
      </c>
      <c r="C336" s="150" t="s">
        <v>445</v>
      </c>
      <c r="D336" s="150" t="s">
        <v>604</v>
      </c>
      <c r="E336" s="150" t="s">
        <v>1558</v>
      </c>
      <c r="F336" s="150" t="s">
        <v>106</v>
      </c>
      <c r="G336" s="151">
        <v>2026</v>
      </c>
      <c r="H336" s="150" t="s">
        <v>1558</v>
      </c>
      <c r="I336" s="150" t="s">
        <v>616</v>
      </c>
      <c r="J336" s="86" t="s">
        <v>616</v>
      </c>
      <c r="K336" s="86"/>
    </row>
    <row r="337" spans="1:11" ht="14">
      <c r="A337" s="81" t="str">
        <f t="shared" si="5"/>
        <v>Research on Biomedical Robotics Engineering and its Application【530206002801】</v>
      </c>
      <c r="B337" s="150" t="s">
        <v>1789</v>
      </c>
      <c r="C337" s="150" t="s">
        <v>445</v>
      </c>
      <c r="D337" s="150" t="s">
        <v>604</v>
      </c>
      <c r="E337" s="150" t="s">
        <v>1559</v>
      </c>
      <c r="F337" s="150" t="s">
        <v>106</v>
      </c>
      <c r="G337" s="151">
        <v>2026</v>
      </c>
      <c r="H337" s="150" t="s">
        <v>1559</v>
      </c>
      <c r="I337" s="150" t="s">
        <v>617</v>
      </c>
      <c r="J337" s="86" t="s">
        <v>617</v>
      </c>
      <c r="K337" s="86"/>
    </row>
    <row r="338" spans="1:11" ht="14">
      <c r="A338" s="81" t="str">
        <f t="shared" si="5"/>
        <v>Research on Regenerative Medical Engineering and its Application【530206003001】</v>
      </c>
      <c r="B338" s="150" t="s">
        <v>618</v>
      </c>
      <c r="C338" s="150" t="s">
        <v>445</v>
      </c>
      <c r="D338" s="150" t="s">
        <v>604</v>
      </c>
      <c r="E338" s="150" t="s">
        <v>1560</v>
      </c>
      <c r="F338" s="150" t="s">
        <v>106</v>
      </c>
      <c r="G338" s="151">
        <v>2026</v>
      </c>
      <c r="H338" s="150" t="s">
        <v>1560</v>
      </c>
      <c r="I338" s="150" t="s">
        <v>619</v>
      </c>
      <c r="J338" s="86" t="s">
        <v>619</v>
      </c>
      <c r="K338" s="86"/>
    </row>
    <row r="339" spans="1:11" ht="14">
      <c r="A339" s="81" t="str">
        <f t="shared" si="5"/>
        <v>Research on Environmental Ecology【530206003201】</v>
      </c>
      <c r="B339" s="150" t="s">
        <v>620</v>
      </c>
      <c r="C339" s="150" t="s">
        <v>445</v>
      </c>
      <c r="D339" s="150" t="s">
        <v>604</v>
      </c>
      <c r="E339" s="150" t="s">
        <v>1561</v>
      </c>
      <c r="F339" s="150" t="s">
        <v>106</v>
      </c>
      <c r="G339" s="151">
        <v>2026</v>
      </c>
      <c r="H339" s="150" t="s">
        <v>1561</v>
      </c>
      <c r="I339" s="150" t="s">
        <v>621</v>
      </c>
      <c r="J339" s="86" t="s">
        <v>621</v>
      </c>
      <c r="K339" s="86"/>
    </row>
    <row r="340" spans="1:11" ht="14">
      <c r="A340" s="81" t="str">
        <f t="shared" si="5"/>
        <v>Research on Evolutional Biology【530206003301】</v>
      </c>
      <c r="B340" s="150" t="s">
        <v>622</v>
      </c>
      <c r="C340" s="150" t="s">
        <v>445</v>
      </c>
      <c r="D340" s="150" t="s">
        <v>604</v>
      </c>
      <c r="E340" s="150" t="s">
        <v>1562</v>
      </c>
      <c r="F340" s="150" t="s">
        <v>106</v>
      </c>
      <c r="G340" s="151">
        <v>2026</v>
      </c>
      <c r="H340" s="150" t="s">
        <v>1562</v>
      </c>
      <c r="I340" s="150" t="s">
        <v>623</v>
      </c>
      <c r="J340" s="86" t="s">
        <v>623</v>
      </c>
      <c r="K340" s="86"/>
    </row>
    <row r="341" spans="1:11" ht="14">
      <c r="A341" s="81" t="str">
        <f t="shared" si="5"/>
        <v>Research on Advanced Medical Device【530206003401】</v>
      </c>
      <c r="B341" s="150" t="s">
        <v>1563</v>
      </c>
      <c r="C341" s="150" t="s">
        <v>445</v>
      </c>
      <c r="D341" s="150" t="s">
        <v>604</v>
      </c>
      <c r="E341" s="150" t="s">
        <v>1564</v>
      </c>
      <c r="F341" s="150" t="s">
        <v>106</v>
      </c>
      <c r="G341" s="151">
        <v>2026</v>
      </c>
      <c r="H341" s="150" t="s">
        <v>1564</v>
      </c>
      <c r="I341" s="150" t="s">
        <v>624</v>
      </c>
      <c r="J341" s="86" t="s">
        <v>624</v>
      </c>
      <c r="K341" s="86"/>
    </row>
    <row r="342" spans="1:11" ht="14">
      <c r="A342" s="81" t="str">
        <f t="shared" si="5"/>
        <v>Research on Animal Physiological Chemistry【530206003501】</v>
      </c>
      <c r="B342" s="150" t="s">
        <v>1790</v>
      </c>
      <c r="C342" s="150" t="s">
        <v>445</v>
      </c>
      <c r="D342" s="150" t="s">
        <v>604</v>
      </c>
      <c r="E342" s="150" t="s">
        <v>1791</v>
      </c>
      <c r="F342" s="150" t="s">
        <v>106</v>
      </c>
      <c r="G342" s="151">
        <v>2026</v>
      </c>
      <c r="H342" s="150" t="s">
        <v>1791</v>
      </c>
      <c r="I342" s="150" t="s">
        <v>1792</v>
      </c>
      <c r="J342" s="86" t="s">
        <v>1792</v>
      </c>
      <c r="K342" s="86"/>
    </row>
    <row r="343" spans="1:11" ht="14">
      <c r="A343" s="81" t="str">
        <f t="shared" si="5"/>
        <v>Research on Molecular Nanoengineering【530207000501】</v>
      </c>
      <c r="B343" s="150" t="s">
        <v>201</v>
      </c>
      <c r="C343" s="150" t="s">
        <v>445</v>
      </c>
      <c r="D343" s="150" t="s">
        <v>625</v>
      </c>
      <c r="E343" s="150" t="s">
        <v>1565</v>
      </c>
      <c r="F343" s="150" t="s">
        <v>106</v>
      </c>
      <c r="G343" s="151">
        <v>2026</v>
      </c>
      <c r="H343" s="150" t="s">
        <v>1565</v>
      </c>
      <c r="I343" s="150" t="s">
        <v>626</v>
      </c>
      <c r="J343" s="86" t="s">
        <v>626</v>
      </c>
      <c r="K343" s="86"/>
    </row>
    <row r="344" spans="1:11" ht="14">
      <c r="A344" s="81" t="str">
        <f t="shared" si="5"/>
        <v>Research on Nanomaterials Informatics【530207000601】</v>
      </c>
      <c r="B344" s="150" t="s">
        <v>203</v>
      </c>
      <c r="C344" s="150" t="s">
        <v>445</v>
      </c>
      <c r="D344" s="150" t="s">
        <v>625</v>
      </c>
      <c r="E344" s="150" t="s">
        <v>1255</v>
      </c>
      <c r="F344" s="150" t="s">
        <v>106</v>
      </c>
      <c r="G344" s="151">
        <v>2026</v>
      </c>
      <c r="H344" s="150" t="s">
        <v>1255</v>
      </c>
      <c r="I344" s="150" t="s">
        <v>627</v>
      </c>
      <c r="J344" s="86" t="s">
        <v>627</v>
      </c>
      <c r="K344" s="86"/>
    </row>
    <row r="345" spans="1:11" ht="14">
      <c r="A345" s="81" t="str">
        <f t="shared" si="5"/>
        <v>Research on Surface Chemistry of Nanostructured Materials【530207000701】</v>
      </c>
      <c r="B345" s="150" t="s">
        <v>1161</v>
      </c>
      <c r="C345" s="150" t="s">
        <v>445</v>
      </c>
      <c r="D345" s="150" t="s">
        <v>625</v>
      </c>
      <c r="E345" s="150" t="s">
        <v>1566</v>
      </c>
      <c r="F345" s="150" t="s">
        <v>106</v>
      </c>
      <c r="G345" s="151">
        <v>2026</v>
      </c>
      <c r="H345" s="150" t="s">
        <v>1566</v>
      </c>
      <c r="I345" s="150" t="s">
        <v>628</v>
      </c>
      <c r="J345" s="86" t="s">
        <v>628</v>
      </c>
      <c r="K345" s="86"/>
    </row>
    <row r="346" spans="1:11" ht="14">
      <c r="A346" s="81" t="str">
        <f t="shared" si="5"/>
        <v>Research on Electrochemical Nano-Systems【530207000801】</v>
      </c>
      <c r="B346" s="150" t="s">
        <v>527</v>
      </c>
      <c r="C346" s="150" t="s">
        <v>445</v>
      </c>
      <c r="D346" s="150" t="s">
        <v>625</v>
      </c>
      <c r="E346" s="150" t="s">
        <v>1567</v>
      </c>
      <c r="F346" s="150" t="s">
        <v>106</v>
      </c>
      <c r="G346" s="151">
        <v>2026</v>
      </c>
      <c r="H346" s="150" t="s">
        <v>1567</v>
      </c>
      <c r="I346" s="150" t="s">
        <v>629</v>
      </c>
      <c r="J346" s="86" t="s">
        <v>629</v>
      </c>
      <c r="K346" s="86"/>
    </row>
    <row r="347" spans="1:11" ht="14">
      <c r="A347" s="81" t="str">
        <f t="shared" si="5"/>
        <v>Research on Synthetic Chemistry of Nanomaterials【530207000901】</v>
      </c>
      <c r="B347" s="150" t="s">
        <v>630</v>
      </c>
      <c r="C347" s="150" t="s">
        <v>445</v>
      </c>
      <c r="D347" s="150" t="s">
        <v>625</v>
      </c>
      <c r="E347" s="150" t="s">
        <v>1568</v>
      </c>
      <c r="F347" s="150" t="s">
        <v>106</v>
      </c>
      <c r="G347" s="151">
        <v>2026</v>
      </c>
      <c r="H347" s="150" t="s">
        <v>1568</v>
      </c>
      <c r="I347" s="150" t="s">
        <v>631</v>
      </c>
      <c r="J347" s="86" t="s">
        <v>631</v>
      </c>
      <c r="K347" s="86"/>
    </row>
    <row r="348" spans="1:11" ht="14">
      <c r="A348" s="81" t="str">
        <f t="shared" si="5"/>
        <v>Research on Semiconductor Quantum Physics【530207001501】</v>
      </c>
      <c r="B348" s="150" t="s">
        <v>470</v>
      </c>
      <c r="C348" s="150" t="s">
        <v>445</v>
      </c>
      <c r="D348" s="150" t="s">
        <v>625</v>
      </c>
      <c r="E348" s="150" t="s">
        <v>1569</v>
      </c>
      <c r="F348" s="150" t="s">
        <v>106</v>
      </c>
      <c r="G348" s="151">
        <v>2026</v>
      </c>
      <c r="H348" s="150" t="s">
        <v>1569</v>
      </c>
      <c r="I348" s="150" t="s">
        <v>632</v>
      </c>
      <c r="J348" s="86" t="s">
        <v>632</v>
      </c>
      <c r="K348" s="86"/>
    </row>
    <row r="349" spans="1:11" ht="14">
      <c r="A349" s="81" t="str">
        <f t="shared" si="5"/>
        <v>Research on Nano-Chiral Science【530207001601】</v>
      </c>
      <c r="B349" s="150" t="s">
        <v>544</v>
      </c>
      <c r="C349" s="150" t="s">
        <v>445</v>
      </c>
      <c r="D349" s="150" t="s">
        <v>625</v>
      </c>
      <c r="E349" s="150" t="s">
        <v>1570</v>
      </c>
      <c r="F349" s="150" t="s">
        <v>106</v>
      </c>
      <c r="G349" s="151">
        <v>2026</v>
      </c>
      <c r="H349" s="150" t="s">
        <v>1570</v>
      </c>
      <c r="I349" s="150" t="s">
        <v>633</v>
      </c>
      <c r="J349" s="86" t="s">
        <v>633</v>
      </c>
      <c r="K349" s="86"/>
    </row>
    <row r="350" spans="1:11" ht="14">
      <c r="A350" s="81" t="str">
        <f t="shared" si="5"/>
        <v>Research on Nano-structured Crystal Chemistry【530207001901】</v>
      </c>
      <c r="B350" s="150" t="s">
        <v>634</v>
      </c>
      <c r="C350" s="150" t="s">
        <v>445</v>
      </c>
      <c r="D350" s="150" t="s">
        <v>625</v>
      </c>
      <c r="E350" s="150" t="s">
        <v>1571</v>
      </c>
      <c r="F350" s="150" t="s">
        <v>106</v>
      </c>
      <c r="G350" s="151">
        <v>2026</v>
      </c>
      <c r="H350" s="150" t="s">
        <v>1571</v>
      </c>
      <c r="I350" s="150" t="s">
        <v>635</v>
      </c>
      <c r="J350" s="86" t="s">
        <v>635</v>
      </c>
      <c r="K350" s="86"/>
    </row>
    <row r="351" spans="1:11" ht="14">
      <c r="A351" s="81" t="str">
        <f t="shared" si="5"/>
        <v>Research on Electrochemical Computing【530207002501】</v>
      </c>
      <c r="B351" s="150" t="s">
        <v>485</v>
      </c>
      <c r="C351" s="150" t="s">
        <v>445</v>
      </c>
      <c r="D351" s="150" t="s">
        <v>625</v>
      </c>
      <c r="E351" s="150" t="s">
        <v>1572</v>
      </c>
      <c r="F351" s="150" t="s">
        <v>106</v>
      </c>
      <c r="G351" s="151">
        <v>2026</v>
      </c>
      <c r="H351" s="150" t="s">
        <v>1572</v>
      </c>
      <c r="I351" s="150" t="s">
        <v>636</v>
      </c>
      <c r="J351" s="86" t="s">
        <v>636</v>
      </c>
      <c r="K351" s="86"/>
    </row>
    <row r="352" spans="1:11" ht="14">
      <c r="A352" s="81" t="str">
        <f t="shared" si="5"/>
        <v>Research on Materials Engineering for Nanostructure Control【530207002601】</v>
      </c>
      <c r="B352" s="150" t="s">
        <v>1573</v>
      </c>
      <c r="C352" s="150" t="s">
        <v>445</v>
      </c>
      <c r="D352" s="150" t="s">
        <v>625</v>
      </c>
      <c r="E352" s="150" t="s">
        <v>1574</v>
      </c>
      <c r="F352" s="150" t="s">
        <v>106</v>
      </c>
      <c r="G352" s="151">
        <v>2026</v>
      </c>
      <c r="H352" s="150" t="s">
        <v>1574</v>
      </c>
      <c r="I352" s="150" t="s">
        <v>637</v>
      </c>
      <c r="J352" s="86" t="s">
        <v>637</v>
      </c>
      <c r="K352" s="86"/>
    </row>
    <row r="353" spans="1:11" ht="14">
      <c r="A353" s="81" t="str">
        <f t="shared" si="5"/>
        <v>Research on Bioanalysis【530207002801】</v>
      </c>
      <c r="B353" s="150" t="s">
        <v>1575</v>
      </c>
      <c r="C353" s="150" t="s">
        <v>445</v>
      </c>
      <c r="D353" s="150" t="s">
        <v>625</v>
      </c>
      <c r="E353" s="150" t="s">
        <v>1576</v>
      </c>
      <c r="F353" s="150" t="s">
        <v>106</v>
      </c>
      <c r="G353" s="151">
        <v>2026</v>
      </c>
      <c r="H353" s="150" t="s">
        <v>1576</v>
      </c>
      <c r="I353" s="150" t="s">
        <v>638</v>
      </c>
      <c r="J353" s="86" t="s">
        <v>638</v>
      </c>
      <c r="K353" s="86"/>
    </row>
    <row r="354" spans="1:11" ht="14">
      <c r="A354" s="81" t="str">
        <f t="shared" si="5"/>
        <v>Research on Computational Electrochemistry【530207003101】</v>
      </c>
      <c r="B354" s="150" t="s">
        <v>1577</v>
      </c>
      <c r="C354" s="150" t="s">
        <v>445</v>
      </c>
      <c r="D354" s="150" t="s">
        <v>625</v>
      </c>
      <c r="E354" s="150" t="s">
        <v>1578</v>
      </c>
      <c r="F354" s="150" t="s">
        <v>106</v>
      </c>
      <c r="G354" s="151">
        <v>2026</v>
      </c>
      <c r="H354" s="150" t="s">
        <v>1578</v>
      </c>
      <c r="I354" s="150" t="s">
        <v>639</v>
      </c>
      <c r="J354" s="86" t="s">
        <v>639</v>
      </c>
      <c r="K354" s="86"/>
    </row>
    <row r="355" spans="1:11" ht="14">
      <c r="A355" s="81" t="str">
        <f t="shared" si="5"/>
        <v>Research on Chemistry of Low-dimensional Nanomaterials【530207003201】</v>
      </c>
      <c r="B355" s="150" t="s">
        <v>640</v>
      </c>
      <c r="C355" s="150" t="s">
        <v>445</v>
      </c>
      <c r="D355" s="150" t="s">
        <v>625</v>
      </c>
      <c r="E355" s="150" t="s">
        <v>1579</v>
      </c>
      <c r="F355" s="150" t="s">
        <v>106</v>
      </c>
      <c r="G355" s="151">
        <v>2026</v>
      </c>
      <c r="H355" s="150" t="s">
        <v>1579</v>
      </c>
      <c r="I355" s="150" t="s">
        <v>641</v>
      </c>
      <c r="J355" s="86" t="s">
        <v>641</v>
      </c>
      <c r="K355" s="86"/>
    </row>
    <row r="356" spans="1:11" ht="14">
      <c r="A356" s="81" t="str">
        <f t="shared" si="5"/>
        <v>Research on Polymer Nanomaterials【530207003401】</v>
      </c>
      <c r="B356" s="150" t="s">
        <v>1166</v>
      </c>
      <c r="C356" s="150" t="s">
        <v>445</v>
      </c>
      <c r="D356" s="150" t="s">
        <v>625</v>
      </c>
      <c r="E356" s="150" t="s">
        <v>1580</v>
      </c>
      <c r="F356" s="150" t="s">
        <v>106</v>
      </c>
      <c r="G356" s="151">
        <v>2026</v>
      </c>
      <c r="H356" s="150" t="s">
        <v>1580</v>
      </c>
      <c r="I356" s="150" t="s">
        <v>1167</v>
      </c>
      <c r="J356" s="86" t="s">
        <v>1167</v>
      </c>
      <c r="K356" s="86"/>
    </row>
    <row r="357" spans="1:11" ht="14">
      <c r="A357" s="81" t="str">
        <f t="shared" si="5"/>
        <v>Research on Quantum Electronics Materials【530207003501】</v>
      </c>
      <c r="B357" s="150" t="s">
        <v>1168</v>
      </c>
      <c r="C357" s="150" t="s">
        <v>445</v>
      </c>
      <c r="D357" s="150" t="s">
        <v>625</v>
      </c>
      <c r="E357" s="150" t="s">
        <v>1581</v>
      </c>
      <c r="F357" s="150" t="s">
        <v>106</v>
      </c>
      <c r="G357" s="151">
        <v>2026</v>
      </c>
      <c r="H357" s="150" t="s">
        <v>1581</v>
      </c>
      <c r="I357" s="150" t="s">
        <v>1169</v>
      </c>
      <c r="J357" s="86" t="s">
        <v>1169</v>
      </c>
      <c r="K357" s="86"/>
    </row>
    <row r="358" spans="1:11" ht="14">
      <c r="A358" s="81" t="str">
        <f t="shared" si="5"/>
        <v>Research on Polymer Chemistry【530207003601】</v>
      </c>
      <c r="B358" s="150" t="s">
        <v>520</v>
      </c>
      <c r="C358" s="150" t="s">
        <v>445</v>
      </c>
      <c r="D358" s="150" t="s">
        <v>625</v>
      </c>
      <c r="E358" s="150" t="s">
        <v>1582</v>
      </c>
      <c r="F358" s="150" t="s">
        <v>106</v>
      </c>
      <c r="G358" s="151">
        <v>2026</v>
      </c>
      <c r="H358" s="150" t="s">
        <v>1491</v>
      </c>
      <c r="I358" s="150" t="s">
        <v>521</v>
      </c>
      <c r="J358" s="86" t="s">
        <v>521</v>
      </c>
      <c r="K358" s="86"/>
    </row>
    <row r="359" spans="1:11" ht="14">
      <c r="A359" s="81" t="str">
        <f t="shared" si="5"/>
        <v>Research on Neuromorphic Devices【530207003701】</v>
      </c>
      <c r="B359" s="150" t="s">
        <v>1583</v>
      </c>
      <c r="C359" s="150" t="s">
        <v>445</v>
      </c>
      <c r="D359" s="150" t="s">
        <v>625</v>
      </c>
      <c r="E359" s="150" t="s">
        <v>1584</v>
      </c>
      <c r="F359" s="150" t="s">
        <v>106</v>
      </c>
      <c r="G359" s="151">
        <v>2026</v>
      </c>
      <c r="H359" s="150" t="s">
        <v>1584</v>
      </c>
      <c r="I359" s="150" t="s">
        <v>1585</v>
      </c>
      <c r="J359" s="86" t="s">
        <v>1585</v>
      </c>
      <c r="K359" s="86"/>
    </row>
    <row r="360" spans="1:11" ht="14">
      <c r="A360" s="81" t="str">
        <f t="shared" si="5"/>
        <v>Research on Design, Development and Evaluation of the Instruments with Advanced Medical Therapy【530208000101】</v>
      </c>
      <c r="B360" s="150" t="s">
        <v>1793</v>
      </c>
      <c r="C360" s="150" t="s">
        <v>445</v>
      </c>
      <c r="D360" s="150" t="s">
        <v>642</v>
      </c>
      <c r="E360" s="150" t="s">
        <v>1586</v>
      </c>
      <c r="F360" s="150" t="s">
        <v>106</v>
      </c>
      <c r="G360" s="151">
        <v>2026</v>
      </c>
      <c r="H360" s="150" t="s">
        <v>1586</v>
      </c>
      <c r="I360" s="150" t="s">
        <v>643</v>
      </c>
      <c r="J360" s="86" t="s">
        <v>643</v>
      </c>
      <c r="K360" s="86"/>
    </row>
    <row r="361" spans="1:11" ht="14">
      <c r="A361" s="81" t="str">
        <f t="shared" si="5"/>
        <v>Research on Clinical Application, Development and Evaluation of the Instruments with Advanced Medical Therapy【530208000201】</v>
      </c>
      <c r="B361" s="150" t="s">
        <v>1794</v>
      </c>
      <c r="C361" s="150" t="s">
        <v>445</v>
      </c>
      <c r="D361" s="150" t="s">
        <v>642</v>
      </c>
      <c r="E361" s="150" t="s">
        <v>1587</v>
      </c>
      <c r="F361" s="150" t="s">
        <v>106</v>
      </c>
      <c r="G361" s="151">
        <v>2026</v>
      </c>
      <c r="H361" s="150" t="s">
        <v>1587</v>
      </c>
      <c r="I361" s="150" t="s">
        <v>644</v>
      </c>
      <c r="J361" s="86" t="s">
        <v>644</v>
      </c>
      <c r="K361" s="86"/>
    </row>
    <row r="362" spans="1:11" ht="14">
      <c r="A362" s="81" t="str">
        <f t="shared" si="5"/>
        <v>Research on Cardiovascular Biomedical Engineering【530208000301】</v>
      </c>
      <c r="B362" s="150" t="s">
        <v>645</v>
      </c>
      <c r="C362" s="150" t="s">
        <v>445</v>
      </c>
      <c r="D362" s="150" t="s">
        <v>642</v>
      </c>
      <c r="E362" s="150" t="s">
        <v>1588</v>
      </c>
      <c r="F362" s="150" t="s">
        <v>106</v>
      </c>
      <c r="G362" s="151">
        <v>2026</v>
      </c>
      <c r="H362" s="150" t="s">
        <v>1588</v>
      </c>
      <c r="I362" s="150" t="s">
        <v>646</v>
      </c>
      <c r="J362" s="86" t="s">
        <v>646</v>
      </c>
      <c r="K362" s="86"/>
    </row>
    <row r="363" spans="1:11" ht="14">
      <c r="A363" s="81" t="str">
        <f t="shared" si="5"/>
        <v>Research on Tissue Regeneration【530208000401】</v>
      </c>
      <c r="B363" s="150" t="s">
        <v>1589</v>
      </c>
      <c r="C363" s="150" t="s">
        <v>445</v>
      </c>
      <c r="D363" s="150" t="s">
        <v>642</v>
      </c>
      <c r="E363" s="150" t="s">
        <v>1590</v>
      </c>
      <c r="F363" s="150" t="s">
        <v>106</v>
      </c>
      <c r="G363" s="151">
        <v>2026</v>
      </c>
      <c r="H363" s="150" t="s">
        <v>1590</v>
      </c>
      <c r="I363" s="150" t="s">
        <v>647</v>
      </c>
      <c r="J363" s="86" t="s">
        <v>647</v>
      </c>
      <c r="K363" s="86"/>
    </row>
    <row r="364" spans="1:11" ht="14">
      <c r="A364" s="81" t="str">
        <f t="shared" si="5"/>
        <v>Research on Molecular and Cellular Therapeutics【530208000601】</v>
      </c>
      <c r="B364" s="150" t="s">
        <v>1795</v>
      </c>
      <c r="C364" s="150" t="s">
        <v>445</v>
      </c>
      <c r="D364" s="150" t="s">
        <v>642</v>
      </c>
      <c r="E364" s="150" t="s">
        <v>1591</v>
      </c>
      <c r="F364" s="150" t="s">
        <v>106</v>
      </c>
      <c r="G364" s="151">
        <v>2026</v>
      </c>
      <c r="H364" s="150" t="s">
        <v>1591</v>
      </c>
      <c r="I364" s="150" t="s">
        <v>648</v>
      </c>
      <c r="J364" s="86" t="s">
        <v>648</v>
      </c>
      <c r="K364" s="86"/>
    </row>
    <row r="365" spans="1:11" ht="14">
      <c r="A365" s="81" t="str">
        <f t="shared" si="5"/>
        <v>Research on Nanomedical Engineering【530208000701】</v>
      </c>
      <c r="B365" s="150" t="s">
        <v>1795</v>
      </c>
      <c r="C365" s="150" t="s">
        <v>445</v>
      </c>
      <c r="D365" s="150" t="s">
        <v>642</v>
      </c>
      <c r="E365" s="150" t="s">
        <v>1592</v>
      </c>
      <c r="F365" s="150" t="s">
        <v>106</v>
      </c>
      <c r="G365" s="151">
        <v>2026</v>
      </c>
      <c r="H365" s="150" t="s">
        <v>1592</v>
      </c>
      <c r="I365" s="150" t="s">
        <v>649</v>
      </c>
      <c r="J365" s="86" t="s">
        <v>649</v>
      </c>
      <c r="K365" s="86"/>
    </row>
    <row r="366" spans="1:11" ht="14">
      <c r="A366" s="81" t="str">
        <f t="shared" si="5"/>
        <v>Research on Nuclear System Engineering Lab., II【530210000201】</v>
      </c>
      <c r="B366" s="150" t="s">
        <v>650</v>
      </c>
      <c r="C366" s="150" t="s">
        <v>445</v>
      </c>
      <c r="D366" s="150" t="s">
        <v>651</v>
      </c>
      <c r="E366" s="150" t="s">
        <v>1593</v>
      </c>
      <c r="F366" s="150" t="s">
        <v>106</v>
      </c>
      <c r="G366" s="151">
        <v>2026</v>
      </c>
      <c r="H366" s="150" t="s">
        <v>1593</v>
      </c>
      <c r="I366" s="150" t="s">
        <v>652</v>
      </c>
      <c r="J366" s="86" t="s">
        <v>652</v>
      </c>
      <c r="K366" s="86"/>
    </row>
    <row r="367" spans="1:11" ht="14">
      <c r="A367" s="81" t="str">
        <f t="shared" si="5"/>
        <v>Research on Reactor Theory【530210000301】</v>
      </c>
      <c r="B367" s="150" t="s">
        <v>1594</v>
      </c>
      <c r="C367" s="150" t="s">
        <v>445</v>
      </c>
      <c r="D367" s="150" t="s">
        <v>651</v>
      </c>
      <c r="E367" s="150" t="s">
        <v>1595</v>
      </c>
      <c r="F367" s="150" t="s">
        <v>106</v>
      </c>
      <c r="G367" s="151">
        <v>2026</v>
      </c>
      <c r="H367" s="150" t="s">
        <v>1595</v>
      </c>
      <c r="I367" s="150" t="s">
        <v>653</v>
      </c>
      <c r="J367" s="86" t="s">
        <v>653</v>
      </c>
      <c r="K367" s="86"/>
    </row>
    <row r="368" spans="1:11" ht="14">
      <c r="A368" s="81" t="str">
        <f t="shared" si="5"/>
        <v>Research on Radiation Detection and Measurement Engineering Lab., II【530210000501】</v>
      </c>
      <c r="B368" s="150" t="s">
        <v>654</v>
      </c>
      <c r="C368" s="150" t="s">
        <v>445</v>
      </c>
      <c r="D368" s="150" t="s">
        <v>651</v>
      </c>
      <c r="E368" s="150" t="s">
        <v>1596</v>
      </c>
      <c r="F368" s="150" t="s">
        <v>106</v>
      </c>
      <c r="G368" s="151">
        <v>2026</v>
      </c>
      <c r="H368" s="150" t="s">
        <v>1596</v>
      </c>
      <c r="I368" s="150" t="s">
        <v>655</v>
      </c>
      <c r="J368" s="86" t="s">
        <v>655</v>
      </c>
      <c r="K368" s="86"/>
    </row>
    <row r="369" spans="1:11" ht="14">
      <c r="A369" s="81" t="str">
        <f t="shared" si="5"/>
        <v>Research on Applied Radiation Engineering Lab., II【530210000601】</v>
      </c>
      <c r="B369" s="150" t="s">
        <v>1597</v>
      </c>
      <c r="C369" s="150" t="s">
        <v>445</v>
      </c>
      <c r="D369" s="150" t="s">
        <v>651</v>
      </c>
      <c r="E369" s="150" t="s">
        <v>1598</v>
      </c>
      <c r="F369" s="150" t="s">
        <v>106</v>
      </c>
      <c r="G369" s="151">
        <v>2026</v>
      </c>
      <c r="H369" s="150" t="s">
        <v>1598</v>
      </c>
      <c r="I369" s="150" t="s">
        <v>656</v>
      </c>
      <c r="J369" s="86" t="s">
        <v>656</v>
      </c>
      <c r="K369" s="86"/>
    </row>
    <row r="370" spans="1:11" ht="14">
      <c r="A370" s="81" t="str">
        <f t="shared" si="5"/>
        <v>Research on Nuclear Safety Engineering Lab., II【530210000901】</v>
      </c>
      <c r="B370" s="150" t="s">
        <v>1599</v>
      </c>
      <c r="C370" s="150" t="s">
        <v>445</v>
      </c>
      <c r="D370" s="150" t="s">
        <v>651</v>
      </c>
      <c r="E370" s="150" t="s">
        <v>1600</v>
      </c>
      <c r="F370" s="150" t="s">
        <v>106</v>
      </c>
      <c r="G370" s="151">
        <v>2026</v>
      </c>
      <c r="H370" s="150" t="s">
        <v>1600</v>
      </c>
      <c r="I370" s="150" t="s">
        <v>657</v>
      </c>
      <c r="J370" s="86" t="s">
        <v>657</v>
      </c>
      <c r="K370" s="86"/>
    </row>
    <row r="371" spans="1:11" ht="14">
      <c r="A371" s="81" t="str">
        <f t="shared" si="5"/>
        <v>Research on Reactor Thermal-Hydraulics【530210001001】</v>
      </c>
      <c r="B371" s="150" t="s">
        <v>1601</v>
      </c>
      <c r="C371" s="150" t="s">
        <v>445</v>
      </c>
      <c r="D371" s="150" t="s">
        <v>651</v>
      </c>
      <c r="E371" s="150" t="s">
        <v>1602</v>
      </c>
      <c r="F371" s="150" t="s">
        <v>106</v>
      </c>
      <c r="G371" s="151">
        <v>2026</v>
      </c>
      <c r="H371" s="150" t="s">
        <v>1602</v>
      </c>
      <c r="I371" s="150" t="s">
        <v>658</v>
      </c>
      <c r="J371" s="86" t="s">
        <v>658</v>
      </c>
      <c r="K371" s="86"/>
    </row>
    <row r="372" spans="1:11" ht="14">
      <c r="A372" s="81" t="str">
        <f t="shared" si="5"/>
        <v>Research on Seismic Engineering for Nuclear Facilities Lab., II【530210001201】</v>
      </c>
      <c r="B372" s="150" t="s">
        <v>1603</v>
      </c>
      <c r="C372" s="150" t="s">
        <v>445</v>
      </c>
      <c r="D372" s="150" t="s">
        <v>651</v>
      </c>
      <c r="E372" s="150" t="s">
        <v>1604</v>
      </c>
      <c r="F372" s="150" t="s">
        <v>106</v>
      </c>
      <c r="G372" s="151">
        <v>2026</v>
      </c>
      <c r="H372" s="150" t="s">
        <v>1604</v>
      </c>
      <c r="I372" s="150" t="s">
        <v>1605</v>
      </c>
      <c r="J372" s="86" t="s">
        <v>1605</v>
      </c>
      <c r="K372" s="86"/>
    </row>
    <row r="373" spans="1:11" ht="14">
      <c r="A373" s="81" t="str">
        <f t="shared" si="5"/>
        <v>Research on Physics and Applied Physics A　KATSUFUJI, Takuro【530411000101】</v>
      </c>
      <c r="B373" s="150" t="s">
        <v>460</v>
      </c>
      <c r="C373" s="150" t="s">
        <v>445</v>
      </c>
      <c r="D373" s="150" t="s">
        <v>659</v>
      </c>
      <c r="E373" s="150" t="s">
        <v>1606</v>
      </c>
      <c r="F373" s="150" t="s">
        <v>106</v>
      </c>
      <c r="G373" s="151">
        <v>2026</v>
      </c>
      <c r="H373" s="150" t="s">
        <v>1606</v>
      </c>
      <c r="I373" s="150" t="s">
        <v>1607</v>
      </c>
      <c r="J373" s="86" t="s">
        <v>660</v>
      </c>
      <c r="K373" s="86"/>
    </row>
    <row r="374" spans="1:11" ht="14">
      <c r="A374" s="81" t="str">
        <f t="shared" si="5"/>
        <v>Research on Physics and Applied Physics A　TAKEUCHI, Atsushi【530411000102】</v>
      </c>
      <c r="B374" s="150" t="s">
        <v>661</v>
      </c>
      <c r="C374" s="150" t="s">
        <v>445</v>
      </c>
      <c r="D374" s="150" t="s">
        <v>659</v>
      </c>
      <c r="E374" s="150" t="s">
        <v>1606</v>
      </c>
      <c r="F374" s="150" t="s">
        <v>662</v>
      </c>
      <c r="G374" s="151">
        <v>2026</v>
      </c>
      <c r="H374" s="150" t="s">
        <v>1606</v>
      </c>
      <c r="I374" s="150" t="s">
        <v>1608</v>
      </c>
      <c r="J374" s="86" t="s">
        <v>660</v>
      </c>
      <c r="K374" s="86"/>
    </row>
    <row r="375" spans="1:11" ht="14">
      <c r="A375" s="81" t="str">
        <f t="shared" si="5"/>
        <v>Research on Physics and Applied Physics A　TAKANO, Masatoshi【530411000108】</v>
      </c>
      <c r="B375" s="150" t="s">
        <v>663</v>
      </c>
      <c r="C375" s="150" t="s">
        <v>445</v>
      </c>
      <c r="D375" s="150" t="s">
        <v>659</v>
      </c>
      <c r="E375" s="150" t="s">
        <v>1606</v>
      </c>
      <c r="F375" s="150" t="s">
        <v>664</v>
      </c>
      <c r="G375" s="151">
        <v>2026</v>
      </c>
      <c r="H375" s="150" t="s">
        <v>1606</v>
      </c>
      <c r="I375" s="150" t="s">
        <v>1609</v>
      </c>
      <c r="J375" s="86" t="s">
        <v>660</v>
      </c>
      <c r="K375" s="86"/>
    </row>
    <row r="376" spans="1:11" ht="14">
      <c r="A376" s="81" t="str">
        <f t="shared" si="5"/>
        <v>Research on Physics and Applied Physics A　NAKAZATO, Hiromichi【530411000109】</v>
      </c>
      <c r="B376" s="150" t="s">
        <v>665</v>
      </c>
      <c r="C376" s="150" t="s">
        <v>445</v>
      </c>
      <c r="D376" s="150" t="s">
        <v>659</v>
      </c>
      <c r="E376" s="150" t="s">
        <v>1606</v>
      </c>
      <c r="F376" s="150" t="s">
        <v>666</v>
      </c>
      <c r="G376" s="151">
        <v>2026</v>
      </c>
      <c r="H376" s="150" t="s">
        <v>1606</v>
      </c>
      <c r="I376" s="150" t="s">
        <v>1610</v>
      </c>
      <c r="J376" s="86" t="s">
        <v>660</v>
      </c>
      <c r="K376" s="86"/>
    </row>
    <row r="377" spans="1:11" ht="14">
      <c r="A377" s="81" t="str">
        <f t="shared" si="5"/>
        <v>Research on Physics and Applied Physics A　YUASA, Kazuya【530411000114】</v>
      </c>
      <c r="B377" s="150" t="s">
        <v>667</v>
      </c>
      <c r="C377" s="150" t="s">
        <v>445</v>
      </c>
      <c r="D377" s="150" t="s">
        <v>659</v>
      </c>
      <c r="E377" s="150" t="s">
        <v>1606</v>
      </c>
      <c r="F377" s="150" t="s">
        <v>668</v>
      </c>
      <c r="G377" s="151">
        <v>2026</v>
      </c>
      <c r="H377" s="150" t="s">
        <v>1606</v>
      </c>
      <c r="I377" s="150" t="s">
        <v>1611</v>
      </c>
      <c r="J377" s="86" t="s">
        <v>660</v>
      </c>
      <c r="K377" s="86"/>
    </row>
    <row r="378" spans="1:11" ht="14">
      <c r="A378" s="81" t="str">
        <f t="shared" si="5"/>
        <v>Research on Physics and Applied Physics A　YAMADA, Shoichi【530411000115】</v>
      </c>
      <c r="B378" s="150" t="s">
        <v>669</v>
      </c>
      <c r="C378" s="150" t="s">
        <v>445</v>
      </c>
      <c r="D378" s="150" t="s">
        <v>659</v>
      </c>
      <c r="E378" s="150" t="s">
        <v>1606</v>
      </c>
      <c r="F378" s="150" t="s">
        <v>670</v>
      </c>
      <c r="G378" s="151">
        <v>2026</v>
      </c>
      <c r="H378" s="150" t="s">
        <v>1606</v>
      </c>
      <c r="I378" s="150" t="s">
        <v>1612</v>
      </c>
      <c r="J378" s="86" t="s">
        <v>660</v>
      </c>
      <c r="K378" s="86"/>
    </row>
    <row r="379" spans="1:11" ht="14">
      <c r="A379" s="81" t="str">
        <f t="shared" si="5"/>
        <v>Research on Physics and Applied Physics A　YAMAZAKI, Yoshihiro【530411000116】</v>
      </c>
      <c r="B379" s="150" t="s">
        <v>671</v>
      </c>
      <c r="C379" s="150" t="s">
        <v>445</v>
      </c>
      <c r="D379" s="150" t="s">
        <v>659</v>
      </c>
      <c r="E379" s="150" t="s">
        <v>1606</v>
      </c>
      <c r="F379" s="150" t="s">
        <v>672</v>
      </c>
      <c r="G379" s="151">
        <v>2026</v>
      </c>
      <c r="H379" s="150" t="s">
        <v>1606</v>
      </c>
      <c r="I379" s="150" t="s">
        <v>1613</v>
      </c>
      <c r="J379" s="86" t="s">
        <v>660</v>
      </c>
      <c r="K379" s="86"/>
    </row>
    <row r="380" spans="1:11" ht="14">
      <c r="A380" s="81" t="str">
        <f t="shared" si="5"/>
        <v>Research on Physics and Applied Physics A　MORISHIMA, Shigeo【530411000117】</v>
      </c>
      <c r="B380" s="150" t="s">
        <v>673</v>
      </c>
      <c r="C380" s="150" t="s">
        <v>445</v>
      </c>
      <c r="D380" s="150" t="s">
        <v>659</v>
      </c>
      <c r="E380" s="150" t="s">
        <v>1606</v>
      </c>
      <c r="F380" s="150" t="s">
        <v>674</v>
      </c>
      <c r="G380" s="151">
        <v>2026</v>
      </c>
      <c r="H380" s="150" t="s">
        <v>1606</v>
      </c>
      <c r="I380" s="150" t="s">
        <v>1614</v>
      </c>
      <c r="J380" s="86" t="s">
        <v>660</v>
      </c>
      <c r="K380" s="86"/>
    </row>
    <row r="381" spans="1:11" ht="14">
      <c r="A381" s="81" t="str">
        <f t="shared" si="5"/>
        <v>Research on Physics and Applied Physics A　TAKANO, Mitsunori【530411000119】</v>
      </c>
      <c r="B381" s="150" t="s">
        <v>675</v>
      </c>
      <c r="C381" s="150" t="s">
        <v>445</v>
      </c>
      <c r="D381" s="150" t="s">
        <v>659</v>
      </c>
      <c r="E381" s="150" t="s">
        <v>1606</v>
      </c>
      <c r="F381" s="150" t="s">
        <v>676</v>
      </c>
      <c r="G381" s="151">
        <v>2026</v>
      </c>
      <c r="H381" s="150" t="s">
        <v>1606</v>
      </c>
      <c r="I381" s="150" t="s">
        <v>1615</v>
      </c>
      <c r="J381" s="86" t="s">
        <v>660</v>
      </c>
      <c r="K381" s="86"/>
    </row>
    <row r="382" spans="1:11" ht="14">
      <c r="A382" s="81" t="str">
        <f t="shared" si="5"/>
        <v>Research on Physics and Applied Physics A　OZAWA, Tohru【530411000122】</v>
      </c>
      <c r="B382" s="150" t="s">
        <v>678</v>
      </c>
      <c r="C382" s="150" t="s">
        <v>445</v>
      </c>
      <c r="D382" s="150" t="s">
        <v>659</v>
      </c>
      <c r="E382" s="150" t="s">
        <v>1606</v>
      </c>
      <c r="F382" s="150" t="s">
        <v>679</v>
      </c>
      <c r="G382" s="151">
        <v>2026</v>
      </c>
      <c r="H382" s="150" t="s">
        <v>1606</v>
      </c>
      <c r="I382" s="150" t="s">
        <v>1616</v>
      </c>
      <c r="J382" s="86" t="s">
        <v>660</v>
      </c>
      <c r="K382" s="86"/>
    </row>
    <row r="383" spans="1:11" ht="14">
      <c r="A383" s="81" t="str">
        <f t="shared" si="5"/>
        <v>Research on Physics and Applied Physics A　KATAOKA, Jun【530411000123】</v>
      </c>
      <c r="B383" s="150" t="s">
        <v>680</v>
      </c>
      <c r="C383" s="150" t="s">
        <v>445</v>
      </c>
      <c r="D383" s="150" t="s">
        <v>659</v>
      </c>
      <c r="E383" s="150" t="s">
        <v>1606</v>
      </c>
      <c r="F383" s="150" t="s">
        <v>681</v>
      </c>
      <c r="G383" s="151">
        <v>2026</v>
      </c>
      <c r="H383" s="150" t="s">
        <v>1606</v>
      </c>
      <c r="I383" s="150" t="s">
        <v>1617</v>
      </c>
      <c r="J383" s="86" t="s">
        <v>660</v>
      </c>
      <c r="K383" s="86"/>
    </row>
    <row r="384" spans="1:11" ht="14">
      <c r="A384" s="81" t="str">
        <f t="shared" si="5"/>
        <v>Research on Physics and Applied Physics A　ABE, Hiroyuki【530411000124】</v>
      </c>
      <c r="B384" s="150" t="s">
        <v>682</v>
      </c>
      <c r="C384" s="150" t="s">
        <v>445</v>
      </c>
      <c r="D384" s="150" t="s">
        <v>659</v>
      </c>
      <c r="E384" s="150" t="s">
        <v>1606</v>
      </c>
      <c r="F384" s="150" t="s">
        <v>683</v>
      </c>
      <c r="G384" s="151">
        <v>2026</v>
      </c>
      <c r="H384" s="150" t="s">
        <v>1606</v>
      </c>
      <c r="I384" s="150" t="s">
        <v>1618</v>
      </c>
      <c r="J384" s="86" t="s">
        <v>660</v>
      </c>
      <c r="K384" s="86"/>
    </row>
    <row r="385" spans="1:11" ht="14">
      <c r="A385" s="81" t="str">
        <f t="shared" si="5"/>
        <v>Research on Physics and Applied Physics A　NIIKURA, Hiromichi【530411000125】</v>
      </c>
      <c r="B385" s="150" t="s">
        <v>684</v>
      </c>
      <c r="C385" s="150" t="s">
        <v>445</v>
      </c>
      <c r="D385" s="150" t="s">
        <v>659</v>
      </c>
      <c r="E385" s="150" t="s">
        <v>1606</v>
      </c>
      <c r="F385" s="150" t="s">
        <v>685</v>
      </c>
      <c r="G385" s="151">
        <v>2026</v>
      </c>
      <c r="H385" s="150" t="s">
        <v>1606</v>
      </c>
      <c r="I385" s="150" t="s">
        <v>1619</v>
      </c>
      <c r="J385" s="86" t="s">
        <v>660</v>
      </c>
      <c r="K385" s="86"/>
    </row>
    <row r="386" spans="1:11" ht="14">
      <c r="A386" s="81" t="str">
        <f t="shared" si="5"/>
        <v>Research on Physics and Applied Physics A　AOKI, Takao【530411000126】</v>
      </c>
      <c r="B386" s="150" t="s">
        <v>686</v>
      </c>
      <c r="C386" s="150" t="s">
        <v>445</v>
      </c>
      <c r="D386" s="150" t="s">
        <v>659</v>
      </c>
      <c r="E386" s="150" t="s">
        <v>1606</v>
      </c>
      <c r="F386" s="150" t="s">
        <v>687</v>
      </c>
      <c r="G386" s="151">
        <v>2026</v>
      </c>
      <c r="H386" s="150" t="s">
        <v>1606</v>
      </c>
      <c r="I386" s="150" t="s">
        <v>1620</v>
      </c>
      <c r="J386" s="86" t="s">
        <v>660</v>
      </c>
      <c r="K386" s="86"/>
    </row>
    <row r="387" spans="1:11" ht="14">
      <c r="A387" s="81" t="str">
        <f t="shared" si="5"/>
        <v>Research on Physics and Applied Physics A　HARAYAMA, Takahisa【530411000128】</v>
      </c>
      <c r="B387" s="150" t="s">
        <v>688</v>
      </c>
      <c r="C387" s="150" t="s">
        <v>445</v>
      </c>
      <c r="D387" s="150" t="s">
        <v>659</v>
      </c>
      <c r="E387" s="150" t="s">
        <v>1606</v>
      </c>
      <c r="F387" s="150" t="s">
        <v>689</v>
      </c>
      <c r="G387" s="151">
        <v>2026</v>
      </c>
      <c r="H387" s="150" t="s">
        <v>1606</v>
      </c>
      <c r="I387" s="150" t="s">
        <v>1621</v>
      </c>
      <c r="J387" s="86" t="s">
        <v>660</v>
      </c>
      <c r="K387" s="86"/>
    </row>
    <row r="388" spans="1:11" ht="14">
      <c r="A388" s="81" t="str">
        <f t="shared" si="5"/>
        <v>Research on Physics and Applied Physics A UEDA, Taro【530411000129】</v>
      </c>
      <c r="B388" s="150" t="s">
        <v>690</v>
      </c>
      <c r="C388" s="150" t="s">
        <v>445</v>
      </c>
      <c r="D388" s="150" t="s">
        <v>659</v>
      </c>
      <c r="E388" s="150" t="s">
        <v>1606</v>
      </c>
      <c r="F388" s="150" t="s">
        <v>691</v>
      </c>
      <c r="G388" s="151">
        <v>2026</v>
      </c>
      <c r="H388" s="150" t="s">
        <v>1606</v>
      </c>
      <c r="I388" s="150" t="s">
        <v>692</v>
      </c>
      <c r="J388" s="86" t="s">
        <v>660</v>
      </c>
      <c r="K388" s="86"/>
    </row>
    <row r="389" spans="1:11" ht="14">
      <c r="A389" s="81" t="str">
        <f t="shared" si="5"/>
        <v>Research on Physics and Applied Physics A YASUDA, Kenji【530411000130】</v>
      </c>
      <c r="B389" s="150" t="s">
        <v>693</v>
      </c>
      <c r="C389" s="150" t="s">
        <v>445</v>
      </c>
      <c r="D389" s="150" t="s">
        <v>659</v>
      </c>
      <c r="E389" s="150" t="s">
        <v>1606</v>
      </c>
      <c r="F389" s="150" t="s">
        <v>694</v>
      </c>
      <c r="G389" s="151">
        <v>2026</v>
      </c>
      <c r="H389" s="150" t="s">
        <v>1606</v>
      </c>
      <c r="I389" s="150" t="s">
        <v>695</v>
      </c>
      <c r="J389" s="86" t="s">
        <v>660</v>
      </c>
      <c r="K389" s="86"/>
    </row>
    <row r="390" spans="1:11" ht="14">
      <c r="A390" s="81" t="str">
        <f t="shared" si="5"/>
        <v>Research on Physics and Applied Physics A HASEGAWA, Tsuyoshi【530411000131】</v>
      </c>
      <c r="B390" s="150" t="s">
        <v>696</v>
      </c>
      <c r="C390" s="150" t="s">
        <v>445</v>
      </c>
      <c r="D390" s="150" t="s">
        <v>659</v>
      </c>
      <c r="E390" s="150" t="s">
        <v>1606</v>
      </c>
      <c r="F390" s="150" t="s">
        <v>697</v>
      </c>
      <c r="G390" s="151">
        <v>2026</v>
      </c>
      <c r="H390" s="150" t="s">
        <v>1606</v>
      </c>
      <c r="I390" s="150" t="s">
        <v>698</v>
      </c>
      <c r="J390" s="86" t="s">
        <v>660</v>
      </c>
      <c r="K390" s="86"/>
    </row>
    <row r="391" spans="1:11" ht="14">
      <c r="A391" s="81" t="str">
        <f t="shared" si="5"/>
        <v>Research on Physics and Applied Physics A MIZOKAWA, Takashi【530411000132】</v>
      </c>
      <c r="B391" s="150" t="s">
        <v>699</v>
      </c>
      <c r="C391" s="150" t="s">
        <v>445</v>
      </c>
      <c r="D391" s="150" t="s">
        <v>659</v>
      </c>
      <c r="E391" s="150" t="s">
        <v>1606</v>
      </c>
      <c r="F391" s="150" t="s">
        <v>700</v>
      </c>
      <c r="G391" s="151">
        <v>2026</v>
      </c>
      <c r="H391" s="150" t="s">
        <v>1606</v>
      </c>
      <c r="I391" s="150" t="s">
        <v>701</v>
      </c>
      <c r="J391" s="86" t="s">
        <v>660</v>
      </c>
      <c r="K391" s="86"/>
    </row>
    <row r="392" spans="1:11" ht="14">
      <c r="A392" s="81" t="str">
        <f t="shared" si="5"/>
        <v>Research on Physics and Applied Physics A　KOIKE, Shigeaki【530411000133】</v>
      </c>
      <c r="B392" s="150" t="s">
        <v>702</v>
      </c>
      <c r="C392" s="150" t="s">
        <v>445</v>
      </c>
      <c r="D392" s="150" t="s">
        <v>659</v>
      </c>
      <c r="E392" s="150" t="s">
        <v>1606</v>
      </c>
      <c r="F392" s="150" t="s">
        <v>703</v>
      </c>
      <c r="G392" s="151">
        <v>2026</v>
      </c>
      <c r="H392" s="150" t="s">
        <v>1606</v>
      </c>
      <c r="I392" s="150" t="s">
        <v>1622</v>
      </c>
      <c r="J392" s="86" t="s">
        <v>660</v>
      </c>
      <c r="K392" s="86"/>
    </row>
    <row r="393" spans="1:11" ht="14">
      <c r="A393" s="81" t="str">
        <f t="shared" ref="A393:A456" si="6">I393&amp;"【"&amp;E393&amp;F393&amp;"】"</f>
        <v>Research on Physics and Applied Physics A　INOUE, Akio【530411000134】</v>
      </c>
      <c r="B393" s="150" t="s">
        <v>704</v>
      </c>
      <c r="C393" s="150" t="s">
        <v>445</v>
      </c>
      <c r="D393" s="150" t="s">
        <v>659</v>
      </c>
      <c r="E393" s="150" t="s">
        <v>1606</v>
      </c>
      <c r="F393" s="150" t="s">
        <v>705</v>
      </c>
      <c r="G393" s="151">
        <v>2026</v>
      </c>
      <c r="H393" s="150" t="s">
        <v>1606</v>
      </c>
      <c r="I393" s="150" t="s">
        <v>1623</v>
      </c>
      <c r="J393" s="86" t="s">
        <v>660</v>
      </c>
      <c r="K393" s="86"/>
    </row>
    <row r="394" spans="1:11" ht="14">
      <c r="A394" s="81" t="str">
        <f t="shared" si="6"/>
        <v>Research on Physics and Applied Physics A  TAKAYAMA, Akari【530411000135】</v>
      </c>
      <c r="B394" s="150" t="s">
        <v>706</v>
      </c>
      <c r="C394" s="150" t="s">
        <v>445</v>
      </c>
      <c r="D394" s="150" t="s">
        <v>659</v>
      </c>
      <c r="E394" s="150" t="s">
        <v>1606</v>
      </c>
      <c r="F394" s="150" t="s">
        <v>707</v>
      </c>
      <c r="G394" s="151">
        <v>2026</v>
      </c>
      <c r="H394" s="150" t="s">
        <v>1606</v>
      </c>
      <c r="I394" s="150" t="s">
        <v>1170</v>
      </c>
      <c r="J394" s="86" t="s">
        <v>660</v>
      </c>
      <c r="K394" s="86"/>
    </row>
    <row r="395" spans="1:11" ht="14">
      <c r="A395" s="81" t="str">
        <f t="shared" si="6"/>
        <v>Research on Physics and Applied Physics A  MOCHIZUKI, Masahito【530411000136】</v>
      </c>
      <c r="B395" s="150" t="s">
        <v>708</v>
      </c>
      <c r="C395" s="150" t="s">
        <v>445</v>
      </c>
      <c r="D395" s="150" t="s">
        <v>659</v>
      </c>
      <c r="E395" s="150" t="s">
        <v>1606</v>
      </c>
      <c r="F395" s="150" t="s">
        <v>709</v>
      </c>
      <c r="G395" s="151">
        <v>2026</v>
      </c>
      <c r="H395" s="150" t="s">
        <v>1606</v>
      </c>
      <c r="I395" s="150" t="s">
        <v>1171</v>
      </c>
      <c r="J395" s="86" t="s">
        <v>660</v>
      </c>
      <c r="K395" s="86"/>
    </row>
    <row r="396" spans="1:11" ht="14">
      <c r="A396" s="81" t="str">
        <f t="shared" si="6"/>
        <v>Research on Physics and Applied Physics A  SAWADA, Hideyuki【530411000137】</v>
      </c>
      <c r="B396" s="150" t="s">
        <v>710</v>
      </c>
      <c r="C396" s="150" t="s">
        <v>445</v>
      </c>
      <c r="D396" s="150" t="s">
        <v>659</v>
      </c>
      <c r="E396" s="150" t="s">
        <v>1606</v>
      </c>
      <c r="F396" s="150" t="s">
        <v>711</v>
      </c>
      <c r="G396" s="151">
        <v>2026</v>
      </c>
      <c r="H396" s="150" t="s">
        <v>1606</v>
      </c>
      <c r="I396" s="150" t="s">
        <v>1172</v>
      </c>
      <c r="J396" s="86" t="s">
        <v>660</v>
      </c>
      <c r="K396" s="86"/>
    </row>
    <row r="397" spans="1:11" ht="14">
      <c r="A397" s="81" t="str">
        <f t="shared" si="6"/>
        <v>Research on Physics and Applied Physics A  KITA, Tomohiro【530411000138】</v>
      </c>
      <c r="B397" s="150" t="s">
        <v>712</v>
      </c>
      <c r="C397" s="150" t="s">
        <v>445</v>
      </c>
      <c r="D397" s="150" t="s">
        <v>659</v>
      </c>
      <c r="E397" s="150" t="s">
        <v>1606</v>
      </c>
      <c r="F397" s="150" t="s">
        <v>713</v>
      </c>
      <c r="G397" s="151">
        <v>2026</v>
      </c>
      <c r="H397" s="150" t="s">
        <v>1606</v>
      </c>
      <c r="I397" s="150" t="s">
        <v>1173</v>
      </c>
      <c r="J397" s="86" t="s">
        <v>660</v>
      </c>
      <c r="K397" s="86"/>
    </row>
    <row r="398" spans="1:11" ht="14">
      <c r="A398" s="81" t="str">
        <f t="shared" si="6"/>
        <v>Research on Physics and Applied Physics A  TSUJIKAWA, Shinji【530411000139】</v>
      </c>
      <c r="B398" s="150" t="s">
        <v>714</v>
      </c>
      <c r="C398" s="150" t="s">
        <v>445</v>
      </c>
      <c r="D398" s="150" t="s">
        <v>659</v>
      </c>
      <c r="E398" s="150" t="s">
        <v>1606</v>
      </c>
      <c r="F398" s="150" t="s">
        <v>715</v>
      </c>
      <c r="G398" s="151">
        <v>2026</v>
      </c>
      <c r="H398" s="150" t="s">
        <v>1606</v>
      </c>
      <c r="I398" s="150" t="s">
        <v>1174</v>
      </c>
      <c r="J398" s="86" t="s">
        <v>660</v>
      </c>
      <c r="K398" s="86"/>
    </row>
    <row r="399" spans="1:11" ht="14">
      <c r="A399" s="81" t="str">
        <f t="shared" si="6"/>
        <v>Research on Physics and Applied Physics A　FUKUHARA, Takeshi【530411000140】</v>
      </c>
      <c r="B399" s="150" t="s">
        <v>1624</v>
      </c>
      <c r="C399" s="150" t="s">
        <v>445</v>
      </c>
      <c r="D399" s="150" t="s">
        <v>659</v>
      </c>
      <c r="E399" s="150" t="s">
        <v>1606</v>
      </c>
      <c r="F399" s="150" t="s">
        <v>1110</v>
      </c>
      <c r="G399" s="151">
        <v>2026</v>
      </c>
      <c r="H399" s="150" t="s">
        <v>1606</v>
      </c>
      <c r="I399" s="150" t="s">
        <v>1625</v>
      </c>
      <c r="J399" s="86" t="s">
        <v>660</v>
      </c>
      <c r="K399" s="86"/>
    </row>
    <row r="400" spans="1:11" ht="14">
      <c r="A400" s="81" t="str">
        <f t="shared" si="6"/>
        <v>Research on Physics and Applied Physics B TABE, Yuka【530411000201】</v>
      </c>
      <c r="B400" s="150" t="s">
        <v>462</v>
      </c>
      <c r="C400" s="150" t="s">
        <v>445</v>
      </c>
      <c r="D400" s="150" t="s">
        <v>659</v>
      </c>
      <c r="E400" s="150" t="s">
        <v>1626</v>
      </c>
      <c r="F400" s="150" t="s">
        <v>106</v>
      </c>
      <c r="G400" s="151">
        <v>2026</v>
      </c>
      <c r="H400" s="150" t="s">
        <v>1626</v>
      </c>
      <c r="I400" s="150" t="s">
        <v>716</v>
      </c>
      <c r="J400" s="86" t="s">
        <v>717</v>
      </c>
      <c r="K400" s="86"/>
    </row>
    <row r="401" spans="1:11" ht="14">
      <c r="A401" s="81" t="str">
        <f t="shared" si="6"/>
        <v>Research on Physics and Applied Physics B　TAKEUCHI, Atsushi【530411000202】</v>
      </c>
      <c r="B401" s="150" t="s">
        <v>718</v>
      </c>
      <c r="C401" s="150" t="s">
        <v>445</v>
      </c>
      <c r="D401" s="150" t="s">
        <v>659</v>
      </c>
      <c r="E401" s="150" t="s">
        <v>1626</v>
      </c>
      <c r="F401" s="150" t="s">
        <v>662</v>
      </c>
      <c r="G401" s="151">
        <v>2026</v>
      </c>
      <c r="H401" s="150" t="s">
        <v>1626</v>
      </c>
      <c r="I401" s="150" t="s">
        <v>1627</v>
      </c>
      <c r="J401" s="86" t="s">
        <v>717</v>
      </c>
      <c r="K401" s="86"/>
    </row>
    <row r="402" spans="1:11" ht="14">
      <c r="A402" s="81" t="str">
        <f t="shared" si="6"/>
        <v>Research on Physics and Applied Physics B　TAKANO, Masatoshi【530411000208】</v>
      </c>
      <c r="B402" s="150" t="s">
        <v>719</v>
      </c>
      <c r="C402" s="150" t="s">
        <v>445</v>
      </c>
      <c r="D402" s="150" t="s">
        <v>659</v>
      </c>
      <c r="E402" s="150" t="s">
        <v>1626</v>
      </c>
      <c r="F402" s="150" t="s">
        <v>664</v>
      </c>
      <c r="G402" s="151">
        <v>2026</v>
      </c>
      <c r="H402" s="150" t="s">
        <v>1626</v>
      </c>
      <c r="I402" s="150" t="s">
        <v>1628</v>
      </c>
      <c r="J402" s="86" t="s">
        <v>717</v>
      </c>
      <c r="K402" s="86"/>
    </row>
    <row r="403" spans="1:11" ht="14">
      <c r="A403" s="81" t="str">
        <f t="shared" si="6"/>
        <v>Research on Physics and Applied Physics B　NAKAZATO, Hiromichi【530411000209】</v>
      </c>
      <c r="B403" s="150" t="s">
        <v>720</v>
      </c>
      <c r="C403" s="150" t="s">
        <v>445</v>
      </c>
      <c r="D403" s="150" t="s">
        <v>659</v>
      </c>
      <c r="E403" s="150" t="s">
        <v>1626</v>
      </c>
      <c r="F403" s="150" t="s">
        <v>666</v>
      </c>
      <c r="G403" s="151">
        <v>2026</v>
      </c>
      <c r="H403" s="150" t="s">
        <v>1626</v>
      </c>
      <c r="I403" s="150" t="s">
        <v>1629</v>
      </c>
      <c r="J403" s="86" t="s">
        <v>717</v>
      </c>
      <c r="K403" s="86"/>
    </row>
    <row r="404" spans="1:11" ht="14">
      <c r="A404" s="81" t="str">
        <f t="shared" si="6"/>
        <v>Research on Physics and Applied Physics B　YUASA, Kazuya【530411000214】</v>
      </c>
      <c r="B404" s="150" t="s">
        <v>721</v>
      </c>
      <c r="C404" s="150" t="s">
        <v>445</v>
      </c>
      <c r="D404" s="150" t="s">
        <v>659</v>
      </c>
      <c r="E404" s="150" t="s">
        <v>1626</v>
      </c>
      <c r="F404" s="150" t="s">
        <v>668</v>
      </c>
      <c r="G404" s="151">
        <v>2026</v>
      </c>
      <c r="H404" s="150" t="s">
        <v>1626</v>
      </c>
      <c r="I404" s="150" t="s">
        <v>1630</v>
      </c>
      <c r="J404" s="86" t="s">
        <v>717</v>
      </c>
      <c r="K404" s="86"/>
    </row>
    <row r="405" spans="1:11" ht="14">
      <c r="A405" s="81" t="str">
        <f t="shared" si="6"/>
        <v>Research on Physics and Applied Physics B　YAMADA, Shoichi【530411000215】</v>
      </c>
      <c r="B405" s="150" t="s">
        <v>722</v>
      </c>
      <c r="C405" s="150" t="s">
        <v>445</v>
      </c>
      <c r="D405" s="150" t="s">
        <v>659</v>
      </c>
      <c r="E405" s="150" t="s">
        <v>1626</v>
      </c>
      <c r="F405" s="150" t="s">
        <v>670</v>
      </c>
      <c r="G405" s="151">
        <v>2026</v>
      </c>
      <c r="H405" s="150" t="s">
        <v>1626</v>
      </c>
      <c r="I405" s="150" t="s">
        <v>1631</v>
      </c>
      <c r="J405" s="86" t="s">
        <v>717</v>
      </c>
      <c r="K405" s="86"/>
    </row>
    <row r="406" spans="1:11" ht="14">
      <c r="A406" s="81" t="str">
        <f t="shared" si="6"/>
        <v>Research on Physics and Applied Physics B　YAMAZAKI, Yoshihiro【530411000216】</v>
      </c>
      <c r="B406" s="150" t="s">
        <v>723</v>
      </c>
      <c r="C406" s="150" t="s">
        <v>445</v>
      </c>
      <c r="D406" s="150" t="s">
        <v>659</v>
      </c>
      <c r="E406" s="150" t="s">
        <v>1626</v>
      </c>
      <c r="F406" s="150" t="s">
        <v>672</v>
      </c>
      <c r="G406" s="151">
        <v>2026</v>
      </c>
      <c r="H406" s="150" t="s">
        <v>1626</v>
      </c>
      <c r="I406" s="150" t="s">
        <v>1632</v>
      </c>
      <c r="J406" s="86" t="s">
        <v>717</v>
      </c>
      <c r="K406" s="86"/>
    </row>
    <row r="407" spans="1:11" ht="14">
      <c r="A407" s="81" t="str">
        <f t="shared" si="6"/>
        <v>Research on Physics and Applied Physics B　MORISHIMA, Shigeo【530411000217】</v>
      </c>
      <c r="B407" s="150" t="s">
        <v>724</v>
      </c>
      <c r="C407" s="150" t="s">
        <v>445</v>
      </c>
      <c r="D407" s="150" t="s">
        <v>659</v>
      </c>
      <c r="E407" s="150" t="s">
        <v>1626</v>
      </c>
      <c r="F407" s="150" t="s">
        <v>674</v>
      </c>
      <c r="G407" s="151">
        <v>2026</v>
      </c>
      <c r="H407" s="150" t="s">
        <v>1626</v>
      </c>
      <c r="I407" s="150" t="s">
        <v>1633</v>
      </c>
      <c r="J407" s="86" t="s">
        <v>717</v>
      </c>
      <c r="K407" s="86"/>
    </row>
    <row r="408" spans="1:11" ht="14">
      <c r="A408" s="81" t="str">
        <f t="shared" si="6"/>
        <v>Research on Physics and Applied Physics B　TAKANO, Mitsunori【530411000219】</v>
      </c>
      <c r="B408" s="150" t="s">
        <v>725</v>
      </c>
      <c r="C408" s="150" t="s">
        <v>445</v>
      </c>
      <c r="D408" s="150" t="s">
        <v>659</v>
      </c>
      <c r="E408" s="150" t="s">
        <v>1626</v>
      </c>
      <c r="F408" s="150" t="s">
        <v>676</v>
      </c>
      <c r="G408" s="151">
        <v>2026</v>
      </c>
      <c r="H408" s="150" t="s">
        <v>1626</v>
      </c>
      <c r="I408" s="150" t="s">
        <v>1634</v>
      </c>
      <c r="J408" s="86" t="s">
        <v>717</v>
      </c>
      <c r="K408" s="86"/>
    </row>
    <row r="409" spans="1:11" ht="14">
      <c r="A409" s="81" t="str">
        <f t="shared" si="6"/>
        <v>Research on Physics and Applied Physics B　OZAWA, Tohru【530411000222】</v>
      </c>
      <c r="B409" s="150" t="s">
        <v>726</v>
      </c>
      <c r="C409" s="150" t="s">
        <v>445</v>
      </c>
      <c r="D409" s="150" t="s">
        <v>659</v>
      </c>
      <c r="E409" s="150" t="s">
        <v>1626</v>
      </c>
      <c r="F409" s="150" t="s">
        <v>679</v>
      </c>
      <c r="G409" s="151">
        <v>2026</v>
      </c>
      <c r="H409" s="150" t="s">
        <v>1626</v>
      </c>
      <c r="I409" s="150" t="s">
        <v>1635</v>
      </c>
      <c r="J409" s="86" t="s">
        <v>717</v>
      </c>
      <c r="K409" s="86"/>
    </row>
    <row r="410" spans="1:11" ht="14">
      <c r="A410" s="81" t="str">
        <f t="shared" si="6"/>
        <v>Research on Physics and Applied Physics B　KATAOKA, Jun【530411000223】</v>
      </c>
      <c r="B410" s="150" t="s">
        <v>727</v>
      </c>
      <c r="C410" s="150" t="s">
        <v>445</v>
      </c>
      <c r="D410" s="150" t="s">
        <v>659</v>
      </c>
      <c r="E410" s="150" t="s">
        <v>1626</v>
      </c>
      <c r="F410" s="150" t="s">
        <v>681</v>
      </c>
      <c r="G410" s="151">
        <v>2026</v>
      </c>
      <c r="H410" s="150" t="s">
        <v>1626</v>
      </c>
      <c r="I410" s="150" t="s">
        <v>1636</v>
      </c>
      <c r="J410" s="86" t="s">
        <v>717</v>
      </c>
      <c r="K410" s="86"/>
    </row>
    <row r="411" spans="1:11" ht="14">
      <c r="A411" s="81" t="str">
        <f t="shared" si="6"/>
        <v>Research on Physics and Applied Physics B　ABE, Hiroyuki【530411000224】</v>
      </c>
      <c r="B411" s="150" t="s">
        <v>728</v>
      </c>
      <c r="C411" s="150" t="s">
        <v>445</v>
      </c>
      <c r="D411" s="150" t="s">
        <v>659</v>
      </c>
      <c r="E411" s="150" t="s">
        <v>1626</v>
      </c>
      <c r="F411" s="150" t="s">
        <v>683</v>
      </c>
      <c r="G411" s="151">
        <v>2026</v>
      </c>
      <c r="H411" s="150" t="s">
        <v>1626</v>
      </c>
      <c r="I411" s="150" t="s">
        <v>1637</v>
      </c>
      <c r="J411" s="86" t="s">
        <v>717</v>
      </c>
      <c r="K411" s="86"/>
    </row>
    <row r="412" spans="1:11" ht="14">
      <c r="A412" s="81" t="str">
        <f t="shared" si="6"/>
        <v>Research on Physics and Applied Physics B　NIIKURA, Hiromichi【530411000225】</v>
      </c>
      <c r="B412" s="150" t="s">
        <v>729</v>
      </c>
      <c r="C412" s="150" t="s">
        <v>445</v>
      </c>
      <c r="D412" s="150" t="s">
        <v>659</v>
      </c>
      <c r="E412" s="150" t="s">
        <v>1626</v>
      </c>
      <c r="F412" s="150" t="s">
        <v>685</v>
      </c>
      <c r="G412" s="151">
        <v>2026</v>
      </c>
      <c r="H412" s="150" t="s">
        <v>1626</v>
      </c>
      <c r="I412" s="150" t="s">
        <v>1638</v>
      </c>
      <c r="J412" s="86" t="s">
        <v>717</v>
      </c>
      <c r="K412" s="86"/>
    </row>
    <row r="413" spans="1:11" ht="14">
      <c r="A413" s="81" t="str">
        <f t="shared" si="6"/>
        <v>Research on Physics and Applied Physics B　AOKI, Takao【530411000226】</v>
      </c>
      <c r="B413" s="150" t="s">
        <v>730</v>
      </c>
      <c r="C413" s="150" t="s">
        <v>445</v>
      </c>
      <c r="D413" s="150" t="s">
        <v>659</v>
      </c>
      <c r="E413" s="150" t="s">
        <v>1626</v>
      </c>
      <c r="F413" s="150" t="s">
        <v>687</v>
      </c>
      <c r="G413" s="151">
        <v>2026</v>
      </c>
      <c r="H413" s="150" t="s">
        <v>1626</v>
      </c>
      <c r="I413" s="150" t="s">
        <v>1639</v>
      </c>
      <c r="J413" s="86" t="s">
        <v>717</v>
      </c>
      <c r="K413" s="86"/>
    </row>
    <row r="414" spans="1:11" ht="14">
      <c r="A414" s="81" t="str">
        <f t="shared" si="6"/>
        <v>Research on Physics and Applied Physics B　HARAYAMA, Takahisa【530411000228】</v>
      </c>
      <c r="B414" s="150" t="s">
        <v>731</v>
      </c>
      <c r="C414" s="150" t="s">
        <v>445</v>
      </c>
      <c r="D414" s="150" t="s">
        <v>659</v>
      </c>
      <c r="E414" s="150" t="s">
        <v>1626</v>
      </c>
      <c r="F414" s="150" t="s">
        <v>689</v>
      </c>
      <c r="G414" s="151">
        <v>2026</v>
      </c>
      <c r="H414" s="150" t="s">
        <v>1626</v>
      </c>
      <c r="I414" s="150" t="s">
        <v>1640</v>
      </c>
      <c r="J414" s="86" t="s">
        <v>717</v>
      </c>
      <c r="K414" s="86"/>
    </row>
    <row r="415" spans="1:11" ht="14">
      <c r="A415" s="81" t="str">
        <f t="shared" si="6"/>
        <v>Research on Physics and Applied Physics B UEDA, Taro【530411000229】</v>
      </c>
      <c r="B415" s="150" t="s">
        <v>732</v>
      </c>
      <c r="C415" s="150" t="s">
        <v>445</v>
      </c>
      <c r="D415" s="150" t="s">
        <v>659</v>
      </c>
      <c r="E415" s="150" t="s">
        <v>1626</v>
      </c>
      <c r="F415" s="150" t="s">
        <v>691</v>
      </c>
      <c r="G415" s="151">
        <v>2026</v>
      </c>
      <c r="H415" s="150" t="s">
        <v>1626</v>
      </c>
      <c r="I415" s="150" t="s">
        <v>733</v>
      </c>
      <c r="J415" s="86" t="s">
        <v>717</v>
      </c>
      <c r="K415" s="86"/>
    </row>
    <row r="416" spans="1:11" ht="14">
      <c r="A416" s="81" t="str">
        <f t="shared" si="6"/>
        <v>Research on Physics and Applied Physics B YASUDA, Kenji【530411000230】</v>
      </c>
      <c r="B416" s="150" t="s">
        <v>734</v>
      </c>
      <c r="C416" s="150" t="s">
        <v>445</v>
      </c>
      <c r="D416" s="150" t="s">
        <v>659</v>
      </c>
      <c r="E416" s="150" t="s">
        <v>1626</v>
      </c>
      <c r="F416" s="150" t="s">
        <v>694</v>
      </c>
      <c r="G416" s="151">
        <v>2026</v>
      </c>
      <c r="H416" s="150" t="s">
        <v>1626</v>
      </c>
      <c r="I416" s="150" t="s">
        <v>735</v>
      </c>
      <c r="J416" s="86" t="s">
        <v>717</v>
      </c>
      <c r="K416" s="86"/>
    </row>
    <row r="417" spans="1:11" ht="14">
      <c r="A417" s="81" t="str">
        <f t="shared" si="6"/>
        <v>Research on Physics and Applied Physics B HASEGAWA, Tsuyoshi【530411000231】</v>
      </c>
      <c r="B417" s="150" t="s">
        <v>736</v>
      </c>
      <c r="C417" s="150" t="s">
        <v>445</v>
      </c>
      <c r="D417" s="150" t="s">
        <v>659</v>
      </c>
      <c r="E417" s="150" t="s">
        <v>1626</v>
      </c>
      <c r="F417" s="150" t="s">
        <v>697</v>
      </c>
      <c r="G417" s="151">
        <v>2026</v>
      </c>
      <c r="H417" s="150" t="s">
        <v>1626</v>
      </c>
      <c r="I417" s="150" t="s">
        <v>737</v>
      </c>
      <c r="J417" s="86" t="s">
        <v>717</v>
      </c>
      <c r="K417" s="86"/>
    </row>
    <row r="418" spans="1:11" ht="14">
      <c r="A418" s="81" t="str">
        <f t="shared" si="6"/>
        <v>Research on Physics and Applied Physics B MIZOKAWA, Takashi【530411000232】</v>
      </c>
      <c r="B418" s="150" t="s">
        <v>738</v>
      </c>
      <c r="C418" s="150" t="s">
        <v>445</v>
      </c>
      <c r="D418" s="150" t="s">
        <v>659</v>
      </c>
      <c r="E418" s="150" t="s">
        <v>1626</v>
      </c>
      <c r="F418" s="150" t="s">
        <v>700</v>
      </c>
      <c r="G418" s="151">
        <v>2026</v>
      </c>
      <c r="H418" s="150" t="s">
        <v>1626</v>
      </c>
      <c r="I418" s="150" t="s">
        <v>739</v>
      </c>
      <c r="J418" s="86" t="s">
        <v>717</v>
      </c>
      <c r="K418" s="86"/>
    </row>
    <row r="419" spans="1:11" ht="14">
      <c r="A419" s="81" t="str">
        <f t="shared" si="6"/>
        <v>Research on Physics and Applied Physics B　KOIKE, Shigeaki【530411000233】</v>
      </c>
      <c r="B419" s="150" t="s">
        <v>740</v>
      </c>
      <c r="C419" s="150" t="s">
        <v>445</v>
      </c>
      <c r="D419" s="150" t="s">
        <v>659</v>
      </c>
      <c r="E419" s="150" t="s">
        <v>1626</v>
      </c>
      <c r="F419" s="150" t="s">
        <v>703</v>
      </c>
      <c r="G419" s="151">
        <v>2026</v>
      </c>
      <c r="H419" s="150" t="s">
        <v>1626</v>
      </c>
      <c r="I419" s="150" t="s">
        <v>1641</v>
      </c>
      <c r="J419" s="86" t="s">
        <v>717</v>
      </c>
      <c r="K419" s="86"/>
    </row>
    <row r="420" spans="1:11" ht="14">
      <c r="A420" s="81" t="str">
        <f t="shared" si="6"/>
        <v>Research on Physics and Applied Physics B　INOUE, Akio【530411000234】</v>
      </c>
      <c r="B420" s="150" t="s">
        <v>741</v>
      </c>
      <c r="C420" s="150" t="s">
        <v>445</v>
      </c>
      <c r="D420" s="150" t="s">
        <v>659</v>
      </c>
      <c r="E420" s="150" t="s">
        <v>1626</v>
      </c>
      <c r="F420" s="150" t="s">
        <v>705</v>
      </c>
      <c r="G420" s="151">
        <v>2026</v>
      </c>
      <c r="H420" s="150" t="s">
        <v>1626</v>
      </c>
      <c r="I420" s="150" t="s">
        <v>1642</v>
      </c>
      <c r="J420" s="86" t="s">
        <v>717</v>
      </c>
      <c r="K420" s="86"/>
    </row>
    <row r="421" spans="1:11" ht="14">
      <c r="A421" s="81" t="str">
        <f t="shared" si="6"/>
        <v>Research on Physics and Applied Physics B  TAKAYAMA, Akari【530411000235】</v>
      </c>
      <c r="B421" s="150" t="s">
        <v>742</v>
      </c>
      <c r="C421" s="150" t="s">
        <v>445</v>
      </c>
      <c r="D421" s="150" t="s">
        <v>659</v>
      </c>
      <c r="E421" s="150" t="s">
        <v>1626</v>
      </c>
      <c r="F421" s="150" t="s">
        <v>707</v>
      </c>
      <c r="G421" s="151">
        <v>2026</v>
      </c>
      <c r="H421" s="150" t="s">
        <v>1626</v>
      </c>
      <c r="I421" s="150" t="s">
        <v>1175</v>
      </c>
      <c r="J421" s="86" t="s">
        <v>717</v>
      </c>
      <c r="K421" s="86"/>
    </row>
    <row r="422" spans="1:11" ht="14">
      <c r="A422" s="81" t="str">
        <f t="shared" si="6"/>
        <v>Research on Physics and Applied Physics B  MOCHIZUKI, Masahito【530411000236】</v>
      </c>
      <c r="B422" s="150" t="s">
        <v>743</v>
      </c>
      <c r="C422" s="150" t="s">
        <v>445</v>
      </c>
      <c r="D422" s="150" t="s">
        <v>659</v>
      </c>
      <c r="E422" s="150" t="s">
        <v>1626</v>
      </c>
      <c r="F422" s="150" t="s">
        <v>709</v>
      </c>
      <c r="G422" s="151">
        <v>2026</v>
      </c>
      <c r="H422" s="150" t="s">
        <v>1626</v>
      </c>
      <c r="I422" s="150" t="s">
        <v>1176</v>
      </c>
      <c r="J422" s="86" t="s">
        <v>717</v>
      </c>
      <c r="K422" s="86"/>
    </row>
    <row r="423" spans="1:11" ht="14">
      <c r="A423" s="81" t="str">
        <f t="shared" si="6"/>
        <v>Research on Physics and Applied Physics B  SAWADA, Hideyuki【530411000237】</v>
      </c>
      <c r="B423" s="150" t="s">
        <v>744</v>
      </c>
      <c r="C423" s="150" t="s">
        <v>445</v>
      </c>
      <c r="D423" s="150" t="s">
        <v>659</v>
      </c>
      <c r="E423" s="150" t="s">
        <v>1626</v>
      </c>
      <c r="F423" s="150" t="s">
        <v>711</v>
      </c>
      <c r="G423" s="151">
        <v>2026</v>
      </c>
      <c r="H423" s="150" t="s">
        <v>1626</v>
      </c>
      <c r="I423" s="150" t="s">
        <v>1177</v>
      </c>
      <c r="J423" s="86" t="s">
        <v>717</v>
      </c>
      <c r="K423" s="86"/>
    </row>
    <row r="424" spans="1:11" ht="14">
      <c r="A424" s="81" t="str">
        <f t="shared" si="6"/>
        <v>Research on Physics and Applied Physics B  KITA, Tomohiro【530411000238】</v>
      </c>
      <c r="B424" s="150" t="s">
        <v>745</v>
      </c>
      <c r="C424" s="150" t="s">
        <v>445</v>
      </c>
      <c r="D424" s="150" t="s">
        <v>659</v>
      </c>
      <c r="E424" s="150" t="s">
        <v>1626</v>
      </c>
      <c r="F424" s="150" t="s">
        <v>713</v>
      </c>
      <c r="G424" s="151">
        <v>2026</v>
      </c>
      <c r="H424" s="150" t="s">
        <v>1626</v>
      </c>
      <c r="I424" s="150" t="s">
        <v>1178</v>
      </c>
      <c r="J424" s="86" t="s">
        <v>717</v>
      </c>
      <c r="K424" s="86"/>
    </row>
    <row r="425" spans="1:11" ht="14">
      <c r="A425" s="81" t="str">
        <f t="shared" si="6"/>
        <v>Research on Physics and Applied Physics B  TSUJIKAWA, Shinji【530411000239】</v>
      </c>
      <c r="B425" s="150" t="s">
        <v>746</v>
      </c>
      <c r="C425" s="150" t="s">
        <v>445</v>
      </c>
      <c r="D425" s="150" t="s">
        <v>659</v>
      </c>
      <c r="E425" s="150" t="s">
        <v>1626</v>
      </c>
      <c r="F425" s="150" t="s">
        <v>715</v>
      </c>
      <c r="G425" s="151">
        <v>2026</v>
      </c>
      <c r="H425" s="150" t="s">
        <v>1626</v>
      </c>
      <c r="I425" s="150" t="s">
        <v>1179</v>
      </c>
      <c r="J425" s="86" t="s">
        <v>717</v>
      </c>
      <c r="K425" s="86"/>
    </row>
    <row r="426" spans="1:11" ht="14">
      <c r="A426" s="81" t="str">
        <f t="shared" si="6"/>
        <v>Research on Physics and Applied Physics B　FUKUHARA, Takeshi【530411000240】</v>
      </c>
      <c r="B426" s="150" t="s">
        <v>1643</v>
      </c>
      <c r="C426" s="150" t="s">
        <v>445</v>
      </c>
      <c r="D426" s="150" t="s">
        <v>659</v>
      </c>
      <c r="E426" s="150" t="s">
        <v>1626</v>
      </c>
      <c r="F426" s="150" t="s">
        <v>1110</v>
      </c>
      <c r="G426" s="151">
        <v>2026</v>
      </c>
      <c r="H426" s="150" t="s">
        <v>1626</v>
      </c>
      <c r="I426" s="150" t="s">
        <v>1644</v>
      </c>
      <c r="J426" s="86" t="s">
        <v>717</v>
      </c>
      <c r="K426" s="86"/>
    </row>
    <row r="427" spans="1:11" ht="14">
      <c r="A427" s="81" t="str">
        <f t="shared" si="6"/>
        <v>Research on Chemistry and Biochemistry　KANOMATA, Nobuhiro【530411000303】</v>
      </c>
      <c r="B427" s="150" t="s">
        <v>747</v>
      </c>
      <c r="C427" s="150" t="s">
        <v>445</v>
      </c>
      <c r="D427" s="150" t="s">
        <v>659</v>
      </c>
      <c r="E427" s="150" t="s">
        <v>1645</v>
      </c>
      <c r="F427" s="150" t="s">
        <v>748</v>
      </c>
      <c r="G427" s="151">
        <v>2026</v>
      </c>
      <c r="H427" s="150" t="s">
        <v>1645</v>
      </c>
      <c r="I427" s="150" t="s">
        <v>1646</v>
      </c>
      <c r="J427" s="86" t="s">
        <v>749</v>
      </c>
      <c r="K427" s="86"/>
    </row>
    <row r="428" spans="1:11" ht="14">
      <c r="A428" s="81" t="str">
        <f t="shared" si="6"/>
        <v>Research on Chemistry and Biochemistry　NAKADA, Masahisa【530411000304】</v>
      </c>
      <c r="B428" s="150" t="s">
        <v>750</v>
      </c>
      <c r="C428" s="150" t="s">
        <v>445</v>
      </c>
      <c r="D428" s="150" t="s">
        <v>659</v>
      </c>
      <c r="E428" s="150" t="s">
        <v>1645</v>
      </c>
      <c r="F428" s="150" t="s">
        <v>751</v>
      </c>
      <c r="G428" s="151">
        <v>2026</v>
      </c>
      <c r="H428" s="150" t="s">
        <v>1645</v>
      </c>
      <c r="I428" s="150" t="s">
        <v>1647</v>
      </c>
      <c r="J428" s="86" t="s">
        <v>749</v>
      </c>
      <c r="K428" s="86"/>
    </row>
    <row r="429" spans="1:11" ht="14">
      <c r="A429" s="81" t="str">
        <f t="shared" si="6"/>
        <v>Research on Chemistry and Biochemistry　NAKAI, Hiromi【530411000305】</v>
      </c>
      <c r="B429" s="150" t="s">
        <v>752</v>
      </c>
      <c r="C429" s="150" t="s">
        <v>445</v>
      </c>
      <c r="D429" s="150" t="s">
        <v>659</v>
      </c>
      <c r="E429" s="150" t="s">
        <v>1645</v>
      </c>
      <c r="F429" s="150" t="s">
        <v>753</v>
      </c>
      <c r="G429" s="151">
        <v>2026</v>
      </c>
      <c r="H429" s="150" t="s">
        <v>1645</v>
      </c>
      <c r="I429" s="150" t="s">
        <v>1648</v>
      </c>
      <c r="J429" s="86" t="s">
        <v>749</v>
      </c>
      <c r="K429" s="86"/>
    </row>
    <row r="430" spans="1:11" ht="14">
      <c r="A430" s="81" t="str">
        <f t="shared" si="6"/>
        <v>Research on Chemistry and Biochemistry　SHIBATA, Takanori【530411000306】</v>
      </c>
      <c r="B430" s="150" t="s">
        <v>501</v>
      </c>
      <c r="C430" s="150" t="s">
        <v>445</v>
      </c>
      <c r="D430" s="150" t="s">
        <v>659</v>
      </c>
      <c r="E430" s="150" t="s">
        <v>1645</v>
      </c>
      <c r="F430" s="150" t="s">
        <v>754</v>
      </c>
      <c r="G430" s="151">
        <v>2026</v>
      </c>
      <c r="H430" s="150" t="s">
        <v>1645</v>
      </c>
      <c r="I430" s="150" t="s">
        <v>1649</v>
      </c>
      <c r="J430" s="86" t="s">
        <v>749</v>
      </c>
      <c r="K430" s="86"/>
    </row>
    <row r="431" spans="1:11" ht="14">
      <c r="A431" s="81" t="str">
        <f t="shared" si="6"/>
        <v>Research on Chemistry and Biochemistry　YAMAGUCHI, Tadashi【530411000307】</v>
      </c>
      <c r="B431" s="150" t="s">
        <v>755</v>
      </c>
      <c r="C431" s="150" t="s">
        <v>445</v>
      </c>
      <c r="D431" s="150" t="s">
        <v>659</v>
      </c>
      <c r="E431" s="150" t="s">
        <v>1645</v>
      </c>
      <c r="F431" s="150" t="s">
        <v>756</v>
      </c>
      <c r="G431" s="151">
        <v>2026</v>
      </c>
      <c r="H431" s="150" t="s">
        <v>1645</v>
      </c>
      <c r="I431" s="150" t="s">
        <v>1650</v>
      </c>
      <c r="J431" s="86" t="s">
        <v>749</v>
      </c>
      <c r="K431" s="86"/>
    </row>
    <row r="432" spans="1:11" ht="14">
      <c r="A432" s="81" t="str">
        <f t="shared" si="6"/>
        <v>Research on Chemistry and Biochemistry　NAKAO, Youichi【530411000308】</v>
      </c>
      <c r="B432" s="150" t="s">
        <v>1180</v>
      </c>
      <c r="C432" s="150" t="s">
        <v>445</v>
      </c>
      <c r="D432" s="150" t="s">
        <v>659</v>
      </c>
      <c r="E432" s="150" t="s">
        <v>1645</v>
      </c>
      <c r="F432" s="150" t="s">
        <v>664</v>
      </c>
      <c r="G432" s="151">
        <v>2026</v>
      </c>
      <c r="H432" s="150" t="s">
        <v>1645</v>
      </c>
      <c r="I432" s="150" t="s">
        <v>1651</v>
      </c>
      <c r="J432" s="86" t="s">
        <v>749</v>
      </c>
      <c r="K432" s="86"/>
    </row>
    <row r="433" spans="1:11" ht="14">
      <c r="A433" s="81" t="str">
        <f t="shared" si="6"/>
        <v>Research on Chemistry and Biochemistry　KOIDE, Takaki【530411000309】</v>
      </c>
      <c r="B433" s="150" t="s">
        <v>757</v>
      </c>
      <c r="C433" s="150" t="s">
        <v>445</v>
      </c>
      <c r="D433" s="150" t="s">
        <v>659</v>
      </c>
      <c r="E433" s="150" t="s">
        <v>1645</v>
      </c>
      <c r="F433" s="150" t="s">
        <v>666</v>
      </c>
      <c r="G433" s="151">
        <v>2026</v>
      </c>
      <c r="H433" s="150" t="s">
        <v>1645</v>
      </c>
      <c r="I433" s="150" t="s">
        <v>1652</v>
      </c>
      <c r="J433" s="86" t="s">
        <v>749</v>
      </c>
      <c r="K433" s="86"/>
    </row>
    <row r="434" spans="1:11" ht="14">
      <c r="A434" s="81" t="str">
        <f t="shared" si="6"/>
        <v>Research on Chemistry and Biochemistry　TERADA, Yasuhiko【530411000310】</v>
      </c>
      <c r="B434" s="150" t="s">
        <v>758</v>
      </c>
      <c r="C434" s="150" t="s">
        <v>445</v>
      </c>
      <c r="D434" s="150" t="s">
        <v>659</v>
      </c>
      <c r="E434" s="150" t="s">
        <v>1645</v>
      </c>
      <c r="F434" s="150" t="s">
        <v>759</v>
      </c>
      <c r="G434" s="151">
        <v>2026</v>
      </c>
      <c r="H434" s="150" t="s">
        <v>1645</v>
      </c>
      <c r="I434" s="150" t="s">
        <v>1653</v>
      </c>
      <c r="J434" s="86" t="s">
        <v>749</v>
      </c>
      <c r="K434" s="86"/>
    </row>
    <row r="435" spans="1:11" ht="14">
      <c r="A435" s="81" t="str">
        <f t="shared" si="6"/>
        <v>Research on Chemistry and Biochemistry　IMURA, Kohei【530411000311】</v>
      </c>
      <c r="B435" s="150" t="s">
        <v>760</v>
      </c>
      <c r="C435" s="150" t="s">
        <v>445</v>
      </c>
      <c r="D435" s="150" t="s">
        <v>659</v>
      </c>
      <c r="E435" s="150" t="s">
        <v>1645</v>
      </c>
      <c r="F435" s="150" t="s">
        <v>761</v>
      </c>
      <c r="G435" s="151">
        <v>2026</v>
      </c>
      <c r="H435" s="150" t="s">
        <v>1645</v>
      </c>
      <c r="I435" s="150" t="s">
        <v>1654</v>
      </c>
      <c r="J435" s="86" t="s">
        <v>749</v>
      </c>
      <c r="K435" s="86"/>
    </row>
    <row r="436" spans="1:11" ht="14">
      <c r="A436" s="81" t="str">
        <f t="shared" si="6"/>
        <v>Research on Chemistry and Biochemistry　ISHII, Ayumi【530411000312】</v>
      </c>
      <c r="B436" s="150" t="s">
        <v>1181</v>
      </c>
      <c r="C436" s="150" t="s">
        <v>445</v>
      </c>
      <c r="D436" s="150" t="s">
        <v>659</v>
      </c>
      <c r="E436" s="150" t="s">
        <v>1645</v>
      </c>
      <c r="F436" s="150" t="s">
        <v>770</v>
      </c>
      <c r="G436" s="151">
        <v>2026</v>
      </c>
      <c r="H436" s="150" t="s">
        <v>1645</v>
      </c>
      <c r="I436" s="150" t="s">
        <v>1655</v>
      </c>
      <c r="J436" s="86" t="s">
        <v>749</v>
      </c>
      <c r="K436" s="86"/>
    </row>
    <row r="437" spans="1:11" ht="14">
      <c r="A437" s="81" t="str">
        <f t="shared" si="6"/>
        <v>Research on Applied Chemistry A　OYAIZU, Ｋenichi【530411000401】</v>
      </c>
      <c r="B437" s="150" t="s">
        <v>520</v>
      </c>
      <c r="C437" s="150" t="s">
        <v>445</v>
      </c>
      <c r="D437" s="150" t="s">
        <v>659</v>
      </c>
      <c r="E437" s="150" t="s">
        <v>1656</v>
      </c>
      <c r="F437" s="150" t="s">
        <v>106</v>
      </c>
      <c r="G437" s="151">
        <v>2026</v>
      </c>
      <c r="H437" s="150" t="s">
        <v>1656</v>
      </c>
      <c r="I437" s="150" t="s">
        <v>1657</v>
      </c>
      <c r="J437" s="86" t="s">
        <v>762</v>
      </c>
      <c r="K437" s="86"/>
    </row>
    <row r="438" spans="1:11" ht="14">
      <c r="A438" s="81" t="str">
        <f t="shared" si="6"/>
        <v>Research on Applied Chemistry A　MATSUKATA, Masahiko【530411000402】</v>
      </c>
      <c r="B438" s="150" t="s">
        <v>763</v>
      </c>
      <c r="C438" s="150" t="s">
        <v>445</v>
      </c>
      <c r="D438" s="150" t="s">
        <v>659</v>
      </c>
      <c r="E438" s="150" t="s">
        <v>1656</v>
      </c>
      <c r="F438" s="150" t="s">
        <v>662</v>
      </c>
      <c r="G438" s="151">
        <v>2026</v>
      </c>
      <c r="H438" s="150" t="s">
        <v>1656</v>
      </c>
      <c r="I438" s="150" t="s">
        <v>1658</v>
      </c>
      <c r="J438" s="86" t="s">
        <v>762</v>
      </c>
      <c r="K438" s="86"/>
    </row>
    <row r="439" spans="1:11" ht="14">
      <c r="A439" s="81" t="str">
        <f t="shared" si="6"/>
        <v>Research on Applied Chemistry A　KIRIMURA, Kotaro【530411000404】</v>
      </c>
      <c r="B439" s="150" t="s">
        <v>764</v>
      </c>
      <c r="C439" s="150" t="s">
        <v>445</v>
      </c>
      <c r="D439" s="150" t="s">
        <v>659</v>
      </c>
      <c r="E439" s="150" t="s">
        <v>1656</v>
      </c>
      <c r="F439" s="150" t="s">
        <v>751</v>
      </c>
      <c r="G439" s="151">
        <v>2026</v>
      </c>
      <c r="H439" s="150" t="s">
        <v>1656</v>
      </c>
      <c r="I439" s="150" t="s">
        <v>1659</v>
      </c>
      <c r="J439" s="86" t="s">
        <v>762</v>
      </c>
      <c r="K439" s="86"/>
    </row>
    <row r="440" spans="1:11" ht="14">
      <c r="A440" s="81" t="str">
        <f t="shared" si="6"/>
        <v>Research on Applied Chemistry A　SUGAHARA, Yoshiyuki【530411000405】</v>
      </c>
      <c r="B440" s="150" t="s">
        <v>765</v>
      </c>
      <c r="C440" s="150" t="s">
        <v>445</v>
      </c>
      <c r="D440" s="150" t="s">
        <v>659</v>
      </c>
      <c r="E440" s="150" t="s">
        <v>1656</v>
      </c>
      <c r="F440" s="150" t="s">
        <v>753</v>
      </c>
      <c r="G440" s="151">
        <v>2026</v>
      </c>
      <c r="H440" s="150" t="s">
        <v>1656</v>
      </c>
      <c r="I440" s="150" t="s">
        <v>1660</v>
      </c>
      <c r="J440" s="86" t="s">
        <v>762</v>
      </c>
      <c r="K440" s="86"/>
    </row>
    <row r="441" spans="1:11" ht="14">
      <c r="A441" s="81" t="str">
        <f t="shared" si="6"/>
        <v>Research on Applied Chemistry A　HOMMA, Takayuki【530411000407】</v>
      </c>
      <c r="B441" s="150" t="s">
        <v>766</v>
      </c>
      <c r="C441" s="150" t="s">
        <v>445</v>
      </c>
      <c r="D441" s="150" t="s">
        <v>659</v>
      </c>
      <c r="E441" s="150" t="s">
        <v>1656</v>
      </c>
      <c r="F441" s="150" t="s">
        <v>756</v>
      </c>
      <c r="G441" s="151">
        <v>2026</v>
      </c>
      <c r="H441" s="150" t="s">
        <v>1656</v>
      </c>
      <c r="I441" s="150" t="s">
        <v>1661</v>
      </c>
      <c r="J441" s="86" t="s">
        <v>762</v>
      </c>
      <c r="K441" s="86"/>
    </row>
    <row r="442" spans="1:11" ht="14">
      <c r="A442" s="81" t="str">
        <f t="shared" si="6"/>
        <v>Research on Applied Chemistry A　HOSOKAWA, Seijiro【530411000410】</v>
      </c>
      <c r="B442" s="150" t="s">
        <v>767</v>
      </c>
      <c r="C442" s="150" t="s">
        <v>445</v>
      </c>
      <c r="D442" s="150" t="s">
        <v>659</v>
      </c>
      <c r="E442" s="150" t="s">
        <v>1656</v>
      </c>
      <c r="F442" s="150" t="s">
        <v>759</v>
      </c>
      <c r="G442" s="151">
        <v>2026</v>
      </c>
      <c r="H442" s="150" t="s">
        <v>1656</v>
      </c>
      <c r="I442" s="150" t="s">
        <v>1662</v>
      </c>
      <c r="J442" s="86" t="s">
        <v>762</v>
      </c>
      <c r="K442" s="86"/>
    </row>
    <row r="443" spans="1:11" ht="14">
      <c r="A443" s="81" t="str">
        <f t="shared" si="6"/>
        <v>Research on Applied Chemistry A　SHIMOJIMA, Atsushi【530411000411】</v>
      </c>
      <c r="B443" s="150" t="s">
        <v>768</v>
      </c>
      <c r="C443" s="150" t="s">
        <v>445</v>
      </c>
      <c r="D443" s="150" t="s">
        <v>659</v>
      </c>
      <c r="E443" s="150" t="s">
        <v>1656</v>
      </c>
      <c r="F443" s="150" t="s">
        <v>761</v>
      </c>
      <c r="G443" s="151">
        <v>2026</v>
      </c>
      <c r="H443" s="150" t="s">
        <v>1656</v>
      </c>
      <c r="I443" s="150" t="s">
        <v>1663</v>
      </c>
      <c r="J443" s="86" t="s">
        <v>762</v>
      </c>
      <c r="K443" s="86"/>
    </row>
    <row r="444" spans="1:11" ht="14">
      <c r="A444" s="81" t="str">
        <f t="shared" si="6"/>
        <v>Research on Applied Chemistry A　NODA, Suguru【530411000412】</v>
      </c>
      <c r="B444" s="150" t="s">
        <v>769</v>
      </c>
      <c r="C444" s="150" t="s">
        <v>445</v>
      </c>
      <c r="D444" s="150" t="s">
        <v>659</v>
      </c>
      <c r="E444" s="150" t="s">
        <v>1656</v>
      </c>
      <c r="F444" s="150" t="s">
        <v>770</v>
      </c>
      <c r="G444" s="151">
        <v>2026</v>
      </c>
      <c r="H444" s="150" t="s">
        <v>1656</v>
      </c>
      <c r="I444" s="150" t="s">
        <v>1664</v>
      </c>
      <c r="J444" s="86" t="s">
        <v>762</v>
      </c>
      <c r="K444" s="86"/>
    </row>
    <row r="445" spans="1:11" ht="14">
      <c r="A445" s="81" t="str">
        <f t="shared" si="6"/>
        <v>Research on Applied Chemistry A YAMAGUCHI, Junichiro【530411000416】</v>
      </c>
      <c r="B445" s="150" t="s">
        <v>771</v>
      </c>
      <c r="C445" s="150" t="s">
        <v>445</v>
      </c>
      <c r="D445" s="150" t="s">
        <v>659</v>
      </c>
      <c r="E445" s="150" t="s">
        <v>1656</v>
      </c>
      <c r="F445" s="150" t="s">
        <v>672</v>
      </c>
      <c r="G445" s="151">
        <v>2026</v>
      </c>
      <c r="H445" s="150" t="s">
        <v>1656</v>
      </c>
      <c r="I445" s="150" t="s">
        <v>772</v>
      </c>
      <c r="J445" s="86" t="s">
        <v>762</v>
      </c>
      <c r="K445" s="86"/>
    </row>
    <row r="446" spans="1:11" ht="14">
      <c r="A446" s="81" t="str">
        <f t="shared" si="6"/>
        <v>Research on Applied Chemistry A MONMA, Toshiyuki【530411000417】</v>
      </c>
      <c r="B446" s="150" t="s">
        <v>773</v>
      </c>
      <c r="C446" s="150" t="s">
        <v>445</v>
      </c>
      <c r="D446" s="150" t="s">
        <v>659</v>
      </c>
      <c r="E446" s="150" t="s">
        <v>1656</v>
      </c>
      <c r="F446" s="150" t="s">
        <v>674</v>
      </c>
      <c r="G446" s="151">
        <v>2026</v>
      </c>
      <c r="H446" s="150" t="s">
        <v>1656</v>
      </c>
      <c r="I446" s="150" t="s">
        <v>774</v>
      </c>
      <c r="J446" s="86" t="s">
        <v>762</v>
      </c>
      <c r="K446" s="86"/>
    </row>
    <row r="447" spans="1:11" ht="14">
      <c r="A447" s="81" t="str">
        <f t="shared" si="6"/>
        <v>Research on Applied Chemistry A　EGUCHI, Miharu【530411000418】</v>
      </c>
      <c r="B447" s="150" t="s">
        <v>1182</v>
      </c>
      <c r="C447" s="150" t="s">
        <v>445</v>
      </c>
      <c r="D447" s="150" t="s">
        <v>659</v>
      </c>
      <c r="E447" s="150" t="s">
        <v>1656</v>
      </c>
      <c r="F447" s="150" t="s">
        <v>808</v>
      </c>
      <c r="G447" s="151">
        <v>2026</v>
      </c>
      <c r="H447" s="150" t="s">
        <v>1656</v>
      </c>
      <c r="I447" s="150" t="s">
        <v>1665</v>
      </c>
      <c r="J447" s="86" t="s">
        <v>762</v>
      </c>
      <c r="K447" s="86"/>
    </row>
    <row r="448" spans="1:11" ht="14">
      <c r="A448" s="81" t="str">
        <f t="shared" si="6"/>
        <v>Research on Applied Chemistry A　FUKUNAGA, Akihiko【530411000419】</v>
      </c>
      <c r="B448" s="150" t="s">
        <v>1666</v>
      </c>
      <c r="C448" s="150" t="s">
        <v>445</v>
      </c>
      <c r="D448" s="150" t="s">
        <v>659</v>
      </c>
      <c r="E448" s="150" t="s">
        <v>1656</v>
      </c>
      <c r="F448" s="150" t="s">
        <v>676</v>
      </c>
      <c r="G448" s="151">
        <v>2026</v>
      </c>
      <c r="H448" s="150" t="s">
        <v>1656</v>
      </c>
      <c r="I448" s="150" t="s">
        <v>1667</v>
      </c>
      <c r="J448" s="86" t="s">
        <v>762</v>
      </c>
      <c r="K448" s="86"/>
    </row>
    <row r="449" spans="1:11" ht="14">
      <c r="A449" s="81" t="str">
        <f t="shared" si="6"/>
        <v>Research on Applied Chemistry B　SEKINE, Yasushi【530411000501】</v>
      </c>
      <c r="B449" s="150" t="s">
        <v>522</v>
      </c>
      <c r="C449" s="150" t="s">
        <v>445</v>
      </c>
      <c r="D449" s="150" t="s">
        <v>659</v>
      </c>
      <c r="E449" s="150" t="s">
        <v>1668</v>
      </c>
      <c r="F449" s="150" t="s">
        <v>106</v>
      </c>
      <c r="G449" s="151">
        <v>2026</v>
      </c>
      <c r="H449" s="150" t="s">
        <v>1668</v>
      </c>
      <c r="I449" s="150" t="s">
        <v>1669</v>
      </c>
      <c r="J449" s="86" t="s">
        <v>775</v>
      </c>
      <c r="K449" s="86"/>
    </row>
    <row r="450" spans="1:11" ht="14">
      <c r="A450" s="81" t="str">
        <f t="shared" si="6"/>
        <v>Research on Applied Chemistry B　MATSUKATA, Masahiko【530411000502】</v>
      </c>
      <c r="B450" s="150" t="s">
        <v>776</v>
      </c>
      <c r="C450" s="150" t="s">
        <v>445</v>
      </c>
      <c r="D450" s="150" t="s">
        <v>659</v>
      </c>
      <c r="E450" s="150" t="s">
        <v>1668</v>
      </c>
      <c r="F450" s="150" t="s">
        <v>662</v>
      </c>
      <c r="G450" s="151">
        <v>2026</v>
      </c>
      <c r="H450" s="150" t="s">
        <v>1668</v>
      </c>
      <c r="I450" s="150" t="s">
        <v>1670</v>
      </c>
      <c r="J450" s="86" t="s">
        <v>775</v>
      </c>
      <c r="K450" s="86"/>
    </row>
    <row r="451" spans="1:11" ht="14">
      <c r="A451" s="81" t="str">
        <f t="shared" si="6"/>
        <v>Research on Applied Chemistry B　KIRIMURA, Kotaro【530411000504】</v>
      </c>
      <c r="B451" s="150" t="s">
        <v>777</v>
      </c>
      <c r="C451" s="150" t="s">
        <v>445</v>
      </c>
      <c r="D451" s="150" t="s">
        <v>659</v>
      </c>
      <c r="E451" s="150" t="s">
        <v>1668</v>
      </c>
      <c r="F451" s="150" t="s">
        <v>751</v>
      </c>
      <c r="G451" s="151">
        <v>2026</v>
      </c>
      <c r="H451" s="150" t="s">
        <v>1668</v>
      </c>
      <c r="I451" s="150" t="s">
        <v>1671</v>
      </c>
      <c r="J451" s="86" t="s">
        <v>775</v>
      </c>
      <c r="K451" s="86"/>
    </row>
    <row r="452" spans="1:11" ht="14">
      <c r="A452" s="81" t="str">
        <f t="shared" si="6"/>
        <v>Research on Applied Chemistry B　SUGAHARA, Yoshiyuki【530411000505】</v>
      </c>
      <c r="B452" s="150" t="s">
        <v>778</v>
      </c>
      <c r="C452" s="150" t="s">
        <v>445</v>
      </c>
      <c r="D452" s="150" t="s">
        <v>659</v>
      </c>
      <c r="E452" s="150" t="s">
        <v>1668</v>
      </c>
      <c r="F452" s="150" t="s">
        <v>753</v>
      </c>
      <c r="G452" s="151">
        <v>2026</v>
      </c>
      <c r="H452" s="150" t="s">
        <v>1668</v>
      </c>
      <c r="I452" s="150" t="s">
        <v>1672</v>
      </c>
      <c r="J452" s="86" t="s">
        <v>775</v>
      </c>
      <c r="K452" s="86"/>
    </row>
    <row r="453" spans="1:11" ht="14">
      <c r="A453" s="81" t="str">
        <f t="shared" si="6"/>
        <v>Research on Applied Chemistry B　HOMMA, Takayuki【530411000507】</v>
      </c>
      <c r="B453" s="150" t="s">
        <v>779</v>
      </c>
      <c r="C453" s="150" t="s">
        <v>445</v>
      </c>
      <c r="D453" s="150" t="s">
        <v>659</v>
      </c>
      <c r="E453" s="150" t="s">
        <v>1668</v>
      </c>
      <c r="F453" s="150" t="s">
        <v>756</v>
      </c>
      <c r="G453" s="151">
        <v>2026</v>
      </c>
      <c r="H453" s="150" t="s">
        <v>1668</v>
      </c>
      <c r="I453" s="150" t="s">
        <v>1673</v>
      </c>
      <c r="J453" s="86" t="s">
        <v>775</v>
      </c>
      <c r="K453" s="86"/>
    </row>
    <row r="454" spans="1:11" ht="14">
      <c r="A454" s="81" t="str">
        <f t="shared" si="6"/>
        <v>Research on Applied Chemistry B　HOSOKAWA, Seijiro【530411000510】</v>
      </c>
      <c r="B454" s="150" t="s">
        <v>780</v>
      </c>
      <c r="C454" s="150" t="s">
        <v>445</v>
      </c>
      <c r="D454" s="150" t="s">
        <v>659</v>
      </c>
      <c r="E454" s="150" t="s">
        <v>1668</v>
      </c>
      <c r="F454" s="150" t="s">
        <v>759</v>
      </c>
      <c r="G454" s="151">
        <v>2026</v>
      </c>
      <c r="H454" s="150" t="s">
        <v>1668</v>
      </c>
      <c r="I454" s="150" t="s">
        <v>1674</v>
      </c>
      <c r="J454" s="86" t="s">
        <v>775</v>
      </c>
      <c r="K454" s="86"/>
    </row>
    <row r="455" spans="1:11" ht="14">
      <c r="A455" s="81" t="str">
        <f t="shared" si="6"/>
        <v>Research on Applied Chemistry B　SHIMOJIMA, Atsushi【530411000511】</v>
      </c>
      <c r="B455" s="150" t="s">
        <v>781</v>
      </c>
      <c r="C455" s="150" t="s">
        <v>445</v>
      </c>
      <c r="D455" s="150" t="s">
        <v>659</v>
      </c>
      <c r="E455" s="150" t="s">
        <v>1668</v>
      </c>
      <c r="F455" s="150" t="s">
        <v>761</v>
      </c>
      <c r="G455" s="151">
        <v>2026</v>
      </c>
      <c r="H455" s="150" t="s">
        <v>1668</v>
      </c>
      <c r="I455" s="150" t="s">
        <v>1675</v>
      </c>
      <c r="J455" s="86" t="s">
        <v>775</v>
      </c>
      <c r="K455" s="86"/>
    </row>
    <row r="456" spans="1:11" ht="14">
      <c r="A456" s="81" t="str">
        <f t="shared" si="6"/>
        <v>Research on Applied Chemistry B　NODA, Suguru【530411000512】</v>
      </c>
      <c r="B456" s="150" t="s">
        <v>782</v>
      </c>
      <c r="C456" s="150" t="s">
        <v>445</v>
      </c>
      <c r="D456" s="150" t="s">
        <v>659</v>
      </c>
      <c r="E456" s="150" t="s">
        <v>1668</v>
      </c>
      <c r="F456" s="150" t="s">
        <v>770</v>
      </c>
      <c r="G456" s="151">
        <v>2026</v>
      </c>
      <c r="H456" s="150" t="s">
        <v>1668</v>
      </c>
      <c r="I456" s="150" t="s">
        <v>1676</v>
      </c>
      <c r="J456" s="86" t="s">
        <v>775</v>
      </c>
      <c r="K456" s="86"/>
    </row>
    <row r="457" spans="1:11" ht="14">
      <c r="A457" s="81" t="str">
        <f t="shared" ref="A457:A488" si="7">I457&amp;"【"&amp;E457&amp;F457&amp;"】"</f>
        <v>Research on Applied Chemistry B　MOMMA, Toshiyuki【530411000513】</v>
      </c>
      <c r="B457" s="150" t="s">
        <v>783</v>
      </c>
      <c r="C457" s="150" t="s">
        <v>445</v>
      </c>
      <c r="D457" s="150" t="s">
        <v>659</v>
      </c>
      <c r="E457" s="150" t="s">
        <v>1668</v>
      </c>
      <c r="F457" s="150" t="s">
        <v>784</v>
      </c>
      <c r="G457" s="151">
        <v>2026</v>
      </c>
      <c r="H457" s="150" t="s">
        <v>1668</v>
      </c>
      <c r="I457" s="150" t="s">
        <v>1677</v>
      </c>
      <c r="J457" s="86" t="s">
        <v>775</v>
      </c>
      <c r="K457" s="86"/>
    </row>
    <row r="458" spans="1:11" ht="14">
      <c r="A458" s="81" t="str">
        <f t="shared" si="7"/>
        <v>Research on Applied Chemistry B YAMAGUCHI, Junichiro【530411000515】</v>
      </c>
      <c r="B458" s="150" t="s">
        <v>785</v>
      </c>
      <c r="C458" s="150" t="s">
        <v>445</v>
      </c>
      <c r="D458" s="150" t="s">
        <v>659</v>
      </c>
      <c r="E458" s="150" t="s">
        <v>1668</v>
      </c>
      <c r="F458" s="150" t="s">
        <v>670</v>
      </c>
      <c r="G458" s="151">
        <v>2026</v>
      </c>
      <c r="H458" s="150" t="s">
        <v>1668</v>
      </c>
      <c r="I458" s="150" t="s">
        <v>786</v>
      </c>
      <c r="J458" s="86" t="s">
        <v>775</v>
      </c>
      <c r="K458" s="86"/>
    </row>
    <row r="459" spans="1:11" ht="14">
      <c r="A459" s="81" t="str">
        <f t="shared" si="7"/>
        <v>Research on Applied Chemistry B　EGUCHI, Miharu【530411000516】</v>
      </c>
      <c r="B459" s="150" t="s">
        <v>1183</v>
      </c>
      <c r="C459" s="150" t="s">
        <v>445</v>
      </c>
      <c r="D459" s="150" t="s">
        <v>659</v>
      </c>
      <c r="E459" s="150" t="s">
        <v>1668</v>
      </c>
      <c r="F459" s="150" t="s">
        <v>672</v>
      </c>
      <c r="G459" s="151">
        <v>2026</v>
      </c>
      <c r="H459" s="150" t="s">
        <v>1668</v>
      </c>
      <c r="I459" s="150" t="s">
        <v>1678</v>
      </c>
      <c r="J459" s="86" t="s">
        <v>775</v>
      </c>
      <c r="K459" s="86"/>
    </row>
    <row r="460" spans="1:11" ht="14">
      <c r="A460" s="81" t="str">
        <f t="shared" si="7"/>
        <v>Research on Life Science and Medical Bioscience　ASAHI, Toru【530411000701】</v>
      </c>
      <c r="B460" s="150" t="s">
        <v>544</v>
      </c>
      <c r="C460" s="150" t="s">
        <v>445</v>
      </c>
      <c r="D460" s="150" t="s">
        <v>659</v>
      </c>
      <c r="E460" s="150" t="s">
        <v>1679</v>
      </c>
      <c r="F460" s="150" t="s">
        <v>106</v>
      </c>
      <c r="G460" s="151">
        <v>2026</v>
      </c>
      <c r="H460" s="150" t="s">
        <v>1679</v>
      </c>
      <c r="I460" s="150" t="s">
        <v>1680</v>
      </c>
      <c r="J460" s="86" t="s">
        <v>787</v>
      </c>
      <c r="K460" s="86"/>
    </row>
    <row r="461" spans="1:11" ht="14">
      <c r="A461" s="81" t="str">
        <f t="shared" si="7"/>
        <v>Research on Life Science and Medical Bioscience　TSUNEDA, Satoshi【530411000702】</v>
      </c>
      <c r="B461" s="150" t="s">
        <v>788</v>
      </c>
      <c r="C461" s="150" t="s">
        <v>445</v>
      </c>
      <c r="D461" s="150" t="s">
        <v>659</v>
      </c>
      <c r="E461" s="150" t="s">
        <v>1679</v>
      </c>
      <c r="F461" s="150" t="s">
        <v>662</v>
      </c>
      <c r="G461" s="151">
        <v>2026</v>
      </c>
      <c r="H461" s="150" t="s">
        <v>1679</v>
      </c>
      <c r="I461" s="150" t="s">
        <v>1681</v>
      </c>
      <c r="J461" s="86" t="s">
        <v>787</v>
      </c>
      <c r="K461" s="86"/>
    </row>
    <row r="462" spans="1:11" ht="14">
      <c r="A462" s="81" t="str">
        <f t="shared" si="7"/>
        <v>Research on Life Science and Medical Bioscience　TAKEDA, Naoya【530411000703】</v>
      </c>
      <c r="B462" s="150" t="s">
        <v>789</v>
      </c>
      <c r="C462" s="150" t="s">
        <v>445</v>
      </c>
      <c r="D462" s="150" t="s">
        <v>659</v>
      </c>
      <c r="E462" s="150" t="s">
        <v>1679</v>
      </c>
      <c r="F462" s="150" t="s">
        <v>748</v>
      </c>
      <c r="G462" s="151">
        <v>2026</v>
      </c>
      <c r="H462" s="150" t="s">
        <v>1679</v>
      </c>
      <c r="I462" s="150" t="s">
        <v>1682</v>
      </c>
      <c r="J462" s="86" t="s">
        <v>787</v>
      </c>
      <c r="K462" s="86"/>
    </row>
    <row r="463" spans="1:11" ht="14">
      <c r="A463" s="81" t="str">
        <f t="shared" si="7"/>
        <v>Research on Life Science and Medical Bioscience　SEMBA, Kentaro【530411000704】</v>
      </c>
      <c r="B463" s="150" t="s">
        <v>790</v>
      </c>
      <c r="C463" s="150" t="s">
        <v>445</v>
      </c>
      <c r="D463" s="150" t="s">
        <v>659</v>
      </c>
      <c r="E463" s="150" t="s">
        <v>1679</v>
      </c>
      <c r="F463" s="150" t="s">
        <v>751</v>
      </c>
      <c r="G463" s="151">
        <v>2026</v>
      </c>
      <c r="H463" s="150" t="s">
        <v>1679</v>
      </c>
      <c r="I463" s="150" t="s">
        <v>1683</v>
      </c>
      <c r="J463" s="86" t="s">
        <v>787</v>
      </c>
      <c r="K463" s="86"/>
    </row>
    <row r="464" spans="1:11" ht="14">
      <c r="A464" s="81" t="str">
        <f t="shared" si="7"/>
        <v>Research on Life Science and Medical Bioscience　GODA, Nobuhito【530411000705】</v>
      </c>
      <c r="B464" s="150" t="s">
        <v>791</v>
      </c>
      <c r="C464" s="150" t="s">
        <v>445</v>
      </c>
      <c r="D464" s="150" t="s">
        <v>659</v>
      </c>
      <c r="E464" s="150" t="s">
        <v>1679</v>
      </c>
      <c r="F464" s="150" t="s">
        <v>753</v>
      </c>
      <c r="G464" s="151">
        <v>2026</v>
      </c>
      <c r="H464" s="150" t="s">
        <v>1679</v>
      </c>
      <c r="I464" s="150" t="s">
        <v>1684</v>
      </c>
      <c r="J464" s="86" t="s">
        <v>787</v>
      </c>
      <c r="K464" s="86"/>
    </row>
    <row r="465" spans="1:11" ht="14">
      <c r="A465" s="81" t="str">
        <f t="shared" si="7"/>
        <v>Research on Life Science and Medical Bioscience　OHSHIMA, Toshio【530411000706】</v>
      </c>
      <c r="B465" s="150" t="s">
        <v>792</v>
      </c>
      <c r="C465" s="150" t="s">
        <v>445</v>
      </c>
      <c r="D465" s="150" t="s">
        <v>659</v>
      </c>
      <c r="E465" s="150" t="s">
        <v>1679</v>
      </c>
      <c r="F465" s="150" t="s">
        <v>754</v>
      </c>
      <c r="G465" s="151">
        <v>2026</v>
      </c>
      <c r="H465" s="150" t="s">
        <v>1679</v>
      </c>
      <c r="I465" s="150" t="s">
        <v>1685</v>
      </c>
      <c r="J465" s="86" t="s">
        <v>787</v>
      </c>
      <c r="K465" s="86"/>
    </row>
    <row r="466" spans="1:11" ht="14">
      <c r="A466" s="81" t="str">
        <f t="shared" si="7"/>
        <v>Research on Life Science and Medical Bioscience　INOUE, Takafumi【530411000707】</v>
      </c>
      <c r="B466" s="150" t="s">
        <v>793</v>
      </c>
      <c r="C466" s="150" t="s">
        <v>445</v>
      </c>
      <c r="D466" s="150" t="s">
        <v>659</v>
      </c>
      <c r="E466" s="150" t="s">
        <v>1679</v>
      </c>
      <c r="F466" s="150" t="s">
        <v>756</v>
      </c>
      <c r="G466" s="151">
        <v>2026</v>
      </c>
      <c r="H466" s="150" t="s">
        <v>1679</v>
      </c>
      <c r="I466" s="150" t="s">
        <v>1686</v>
      </c>
      <c r="J466" s="86" t="s">
        <v>787</v>
      </c>
      <c r="K466" s="86"/>
    </row>
    <row r="467" spans="1:11" ht="14">
      <c r="A467" s="81" t="str">
        <f t="shared" si="7"/>
        <v>Research on Life Science and Medical Bioscience　SATO, Masamitsu【530411000708】</v>
      </c>
      <c r="B467" s="150" t="s">
        <v>794</v>
      </c>
      <c r="C467" s="150" t="s">
        <v>445</v>
      </c>
      <c r="D467" s="150" t="s">
        <v>659</v>
      </c>
      <c r="E467" s="150" t="s">
        <v>1679</v>
      </c>
      <c r="F467" s="150" t="s">
        <v>664</v>
      </c>
      <c r="G467" s="151">
        <v>2026</v>
      </c>
      <c r="H467" s="150" t="s">
        <v>1679</v>
      </c>
      <c r="I467" s="150" t="s">
        <v>1687</v>
      </c>
      <c r="J467" s="86" t="s">
        <v>787</v>
      </c>
      <c r="K467" s="86"/>
    </row>
    <row r="468" spans="1:11" ht="14">
      <c r="A468" s="81" t="str">
        <f t="shared" si="7"/>
        <v>Research on Life Science and Medical Bioscience　TAKEOKA, Shinji【530411000709】</v>
      </c>
      <c r="B468" s="150" t="s">
        <v>795</v>
      </c>
      <c r="C468" s="150" t="s">
        <v>445</v>
      </c>
      <c r="D468" s="150" t="s">
        <v>659</v>
      </c>
      <c r="E468" s="150" t="s">
        <v>1679</v>
      </c>
      <c r="F468" s="150" t="s">
        <v>666</v>
      </c>
      <c r="G468" s="151">
        <v>2026</v>
      </c>
      <c r="H468" s="150" t="s">
        <v>1679</v>
      </c>
      <c r="I468" s="150" t="s">
        <v>1688</v>
      </c>
      <c r="J468" s="86" t="s">
        <v>787</v>
      </c>
      <c r="K468" s="86"/>
    </row>
    <row r="469" spans="1:11" ht="14">
      <c r="A469" s="81" t="str">
        <f t="shared" si="7"/>
        <v>Research on Life Science and Medical Bioscience　TAKEYAMA, Haruko【530411000710】</v>
      </c>
      <c r="B469" s="150" t="s">
        <v>796</v>
      </c>
      <c r="C469" s="150" t="s">
        <v>445</v>
      </c>
      <c r="D469" s="150" t="s">
        <v>659</v>
      </c>
      <c r="E469" s="150" t="s">
        <v>1679</v>
      </c>
      <c r="F469" s="150" t="s">
        <v>759</v>
      </c>
      <c r="G469" s="151">
        <v>2026</v>
      </c>
      <c r="H469" s="150" t="s">
        <v>1679</v>
      </c>
      <c r="I469" s="150" t="s">
        <v>1689</v>
      </c>
      <c r="J469" s="86" t="s">
        <v>787</v>
      </c>
      <c r="K469" s="86"/>
    </row>
    <row r="470" spans="1:11" ht="14">
      <c r="A470" s="81" t="str">
        <f t="shared" si="7"/>
        <v>Research on Life Science and Medical Bioscience　TAKANISHI, Atsuo【530411000711】</v>
      </c>
      <c r="B470" s="150" t="s">
        <v>797</v>
      </c>
      <c r="C470" s="150" t="s">
        <v>445</v>
      </c>
      <c r="D470" s="150" t="s">
        <v>659</v>
      </c>
      <c r="E470" s="150" t="s">
        <v>1679</v>
      </c>
      <c r="F470" s="150" t="s">
        <v>761</v>
      </c>
      <c r="G470" s="151">
        <v>2026</v>
      </c>
      <c r="H470" s="150" t="s">
        <v>1679</v>
      </c>
      <c r="I470" s="150" t="s">
        <v>1690</v>
      </c>
      <c r="J470" s="86" t="s">
        <v>787</v>
      </c>
      <c r="K470" s="86"/>
    </row>
    <row r="471" spans="1:11" ht="14">
      <c r="A471" s="81" t="str">
        <f t="shared" si="7"/>
        <v>Research on Electrical Engineering and Bioscience A　HAYASHI, Yasuhiro【530411000801】</v>
      </c>
      <c r="B471" s="150" t="s">
        <v>816</v>
      </c>
      <c r="C471" s="150" t="s">
        <v>445</v>
      </c>
      <c r="D471" s="150" t="s">
        <v>659</v>
      </c>
      <c r="E471" s="150" t="s">
        <v>1691</v>
      </c>
      <c r="F471" s="150" t="s">
        <v>106</v>
      </c>
      <c r="G471" s="151">
        <v>2026</v>
      </c>
      <c r="H471" s="150" t="s">
        <v>1691</v>
      </c>
      <c r="I471" s="150" t="s">
        <v>1692</v>
      </c>
      <c r="J471" s="86" t="s">
        <v>798</v>
      </c>
      <c r="K471" s="86"/>
    </row>
    <row r="472" spans="1:11" ht="14">
      <c r="A472" s="81" t="str">
        <f t="shared" si="7"/>
        <v>Research on Electrical Engineering and Bioscience A　SOTA, Takayuki【530411000807】</v>
      </c>
      <c r="B472" s="150" t="s">
        <v>799</v>
      </c>
      <c r="C472" s="150" t="s">
        <v>445</v>
      </c>
      <c r="D472" s="150" t="s">
        <v>659</v>
      </c>
      <c r="E472" s="150" t="s">
        <v>1691</v>
      </c>
      <c r="F472" s="150" t="s">
        <v>756</v>
      </c>
      <c r="G472" s="151">
        <v>2026</v>
      </c>
      <c r="H472" s="150" t="s">
        <v>1691</v>
      </c>
      <c r="I472" s="150" t="s">
        <v>1693</v>
      </c>
      <c r="J472" s="86" t="s">
        <v>798</v>
      </c>
      <c r="K472" s="86"/>
    </row>
    <row r="473" spans="1:11" ht="14">
      <c r="A473" s="81" t="str">
        <f t="shared" si="7"/>
        <v>Research on Electrical Engineering and Bioscience A　WAKAO, Shinji【530411000809】</v>
      </c>
      <c r="B473" s="150" t="s">
        <v>800</v>
      </c>
      <c r="C473" s="150" t="s">
        <v>445</v>
      </c>
      <c r="D473" s="150" t="s">
        <v>659</v>
      </c>
      <c r="E473" s="150" t="s">
        <v>1691</v>
      </c>
      <c r="F473" s="150" t="s">
        <v>666</v>
      </c>
      <c r="G473" s="151">
        <v>2026</v>
      </c>
      <c r="H473" s="150" t="s">
        <v>1691</v>
      </c>
      <c r="I473" s="150" t="s">
        <v>1694</v>
      </c>
      <c r="J473" s="86" t="s">
        <v>798</v>
      </c>
      <c r="K473" s="86"/>
    </row>
    <row r="474" spans="1:11" ht="14">
      <c r="A474" s="81" t="str">
        <f t="shared" si="7"/>
        <v>Research on Electrical Engineering and Bioscience A　KOBAYASHI, Masakazu【530411000812】</v>
      </c>
      <c r="B474" s="150" t="s">
        <v>801</v>
      </c>
      <c r="C474" s="150" t="s">
        <v>445</v>
      </c>
      <c r="D474" s="150" t="s">
        <v>659</v>
      </c>
      <c r="E474" s="150" t="s">
        <v>1691</v>
      </c>
      <c r="F474" s="150" t="s">
        <v>770</v>
      </c>
      <c r="G474" s="151">
        <v>2026</v>
      </c>
      <c r="H474" s="150" t="s">
        <v>1691</v>
      </c>
      <c r="I474" s="150" t="s">
        <v>1695</v>
      </c>
      <c r="J474" s="86" t="s">
        <v>798</v>
      </c>
      <c r="K474" s="86"/>
    </row>
    <row r="475" spans="1:11" ht="14">
      <c r="A475" s="81" t="str">
        <f t="shared" si="7"/>
        <v>Research on Electrical Engineering and Bioscience A　WATANABE, Ryo【530411000813】</v>
      </c>
      <c r="B475" s="150" t="s">
        <v>802</v>
      </c>
      <c r="C475" s="150" t="s">
        <v>445</v>
      </c>
      <c r="D475" s="150" t="s">
        <v>659</v>
      </c>
      <c r="E475" s="150" t="s">
        <v>1691</v>
      </c>
      <c r="F475" s="150" t="s">
        <v>784</v>
      </c>
      <c r="G475" s="151">
        <v>2026</v>
      </c>
      <c r="H475" s="150" t="s">
        <v>1691</v>
      </c>
      <c r="I475" s="150" t="s">
        <v>1696</v>
      </c>
      <c r="J475" s="86" t="s">
        <v>798</v>
      </c>
      <c r="K475" s="86"/>
    </row>
    <row r="476" spans="1:11" ht="14">
      <c r="A476" s="81" t="str">
        <f t="shared" si="7"/>
        <v>Research on Electrical Engineering and Bioscience A　TAKAMATSU, Atsuko【530411000814】</v>
      </c>
      <c r="B476" s="150" t="s">
        <v>803</v>
      </c>
      <c r="C476" s="150" t="s">
        <v>445</v>
      </c>
      <c r="D476" s="150" t="s">
        <v>659</v>
      </c>
      <c r="E476" s="150" t="s">
        <v>1691</v>
      </c>
      <c r="F476" s="150" t="s">
        <v>668</v>
      </c>
      <c r="G476" s="151">
        <v>2026</v>
      </c>
      <c r="H476" s="150" t="s">
        <v>1691</v>
      </c>
      <c r="I476" s="150" t="s">
        <v>1697</v>
      </c>
      <c r="J476" s="86" t="s">
        <v>798</v>
      </c>
      <c r="K476" s="86"/>
    </row>
    <row r="477" spans="1:11" ht="14">
      <c r="A477" s="81" t="str">
        <f t="shared" si="7"/>
        <v>Research on Electrical Engineering and Bioscience A　IWASAKI, Hideo【530411000815】</v>
      </c>
      <c r="B477" s="150" t="s">
        <v>804</v>
      </c>
      <c r="C477" s="150" t="s">
        <v>445</v>
      </c>
      <c r="D477" s="150" t="s">
        <v>659</v>
      </c>
      <c r="E477" s="150" t="s">
        <v>1691</v>
      </c>
      <c r="F477" s="150" t="s">
        <v>670</v>
      </c>
      <c r="G477" s="151">
        <v>2026</v>
      </c>
      <c r="H477" s="150" t="s">
        <v>1691</v>
      </c>
      <c r="I477" s="150" t="s">
        <v>1698</v>
      </c>
      <c r="J477" s="86" t="s">
        <v>798</v>
      </c>
      <c r="K477" s="86"/>
    </row>
    <row r="478" spans="1:11" ht="14">
      <c r="A478" s="81" t="str">
        <f t="shared" si="7"/>
        <v>Research on Electrical Engineering and Bioscience A　INOUE, Masato【530411000816】</v>
      </c>
      <c r="B478" s="150" t="s">
        <v>805</v>
      </c>
      <c r="C478" s="150" t="s">
        <v>445</v>
      </c>
      <c r="D478" s="150" t="s">
        <v>659</v>
      </c>
      <c r="E478" s="150" t="s">
        <v>1691</v>
      </c>
      <c r="F478" s="150" t="s">
        <v>672</v>
      </c>
      <c r="G478" s="151">
        <v>2026</v>
      </c>
      <c r="H478" s="150" t="s">
        <v>1691</v>
      </c>
      <c r="I478" s="150" t="s">
        <v>1699</v>
      </c>
      <c r="J478" s="86" t="s">
        <v>798</v>
      </c>
      <c r="K478" s="86"/>
    </row>
    <row r="479" spans="1:11" ht="14">
      <c r="A479" s="81" t="str">
        <f t="shared" si="7"/>
        <v>Research on Electrical Engineering and Bioscience A　OKANO, Toshiyuki【530411000817】</v>
      </c>
      <c r="B479" s="150" t="s">
        <v>806</v>
      </c>
      <c r="C479" s="150" t="s">
        <v>445</v>
      </c>
      <c r="D479" s="150" t="s">
        <v>659</v>
      </c>
      <c r="E479" s="150" t="s">
        <v>1691</v>
      </c>
      <c r="F479" s="150" t="s">
        <v>674</v>
      </c>
      <c r="G479" s="151">
        <v>2026</v>
      </c>
      <c r="H479" s="150" t="s">
        <v>1691</v>
      </c>
      <c r="I479" s="150" t="s">
        <v>1700</v>
      </c>
      <c r="J479" s="86" t="s">
        <v>798</v>
      </c>
      <c r="K479" s="86"/>
    </row>
    <row r="480" spans="1:11" ht="14">
      <c r="A480" s="81" t="str">
        <f t="shared" si="7"/>
        <v>Research on Electrical Engineering and Bioscience A　MAKIMOTO, Toshiki【530411000818】</v>
      </c>
      <c r="B480" s="150" t="s">
        <v>807</v>
      </c>
      <c r="C480" s="150" t="s">
        <v>445</v>
      </c>
      <c r="D480" s="150" t="s">
        <v>659</v>
      </c>
      <c r="E480" s="150" t="s">
        <v>1691</v>
      </c>
      <c r="F480" s="150" t="s">
        <v>808</v>
      </c>
      <c r="G480" s="151">
        <v>2026</v>
      </c>
      <c r="H480" s="150" t="s">
        <v>1691</v>
      </c>
      <c r="I480" s="150" t="s">
        <v>1701</v>
      </c>
      <c r="J480" s="86" t="s">
        <v>798</v>
      </c>
      <c r="K480" s="86"/>
    </row>
    <row r="481" spans="1:11" ht="14">
      <c r="A481" s="81" t="str">
        <f t="shared" si="7"/>
        <v>Research on Electrical Engineering and Bioscience A　HAMADA, Michiaki【530411000819】</v>
      </c>
      <c r="B481" s="150" t="s">
        <v>809</v>
      </c>
      <c r="C481" s="150" t="s">
        <v>445</v>
      </c>
      <c r="D481" s="150" t="s">
        <v>659</v>
      </c>
      <c r="E481" s="150" t="s">
        <v>1691</v>
      </c>
      <c r="F481" s="150" t="s">
        <v>676</v>
      </c>
      <c r="G481" s="151">
        <v>2026</v>
      </c>
      <c r="H481" s="150" t="s">
        <v>1691</v>
      </c>
      <c r="I481" s="150" t="s">
        <v>1702</v>
      </c>
      <c r="J481" s="86" t="s">
        <v>798</v>
      </c>
      <c r="K481" s="86"/>
    </row>
    <row r="482" spans="1:11" ht="14">
      <c r="A482" s="81" t="str">
        <f t="shared" si="7"/>
        <v>Research on Electrical Engineering and Bioscience A YANAGITANI, Takahiko【530411000821】</v>
      </c>
      <c r="B482" s="150" t="s">
        <v>810</v>
      </c>
      <c r="C482" s="150" t="s">
        <v>445</v>
      </c>
      <c r="D482" s="150" t="s">
        <v>659</v>
      </c>
      <c r="E482" s="150" t="s">
        <v>1691</v>
      </c>
      <c r="F482" s="150" t="s">
        <v>677</v>
      </c>
      <c r="G482" s="151">
        <v>2026</v>
      </c>
      <c r="H482" s="150" t="s">
        <v>1691</v>
      </c>
      <c r="I482" s="150" t="s">
        <v>811</v>
      </c>
      <c r="J482" s="86" t="s">
        <v>798</v>
      </c>
      <c r="K482" s="86"/>
    </row>
    <row r="483" spans="1:11" ht="14">
      <c r="A483" s="81" t="str">
        <f t="shared" si="7"/>
        <v>Research on Electrical Engineering and Bioscience A KIGA, Daisuke【530411000822】</v>
      </c>
      <c r="B483" s="150" t="s">
        <v>812</v>
      </c>
      <c r="C483" s="150" t="s">
        <v>445</v>
      </c>
      <c r="D483" s="150" t="s">
        <v>659</v>
      </c>
      <c r="E483" s="150" t="s">
        <v>1691</v>
      </c>
      <c r="F483" s="150" t="s">
        <v>679</v>
      </c>
      <c r="G483" s="151">
        <v>2026</v>
      </c>
      <c r="H483" s="150" t="s">
        <v>1691</v>
      </c>
      <c r="I483" s="150" t="s">
        <v>813</v>
      </c>
      <c r="J483" s="86" t="s">
        <v>798</v>
      </c>
      <c r="K483" s="86"/>
    </row>
    <row r="484" spans="1:11" ht="14">
      <c r="A484" s="81" t="str">
        <f t="shared" si="7"/>
        <v>Research on Electrical Engineering and Bioscience A　BANNAI, Hiroko【530411000823】</v>
      </c>
      <c r="B484" s="150" t="s">
        <v>814</v>
      </c>
      <c r="C484" s="150" t="s">
        <v>445</v>
      </c>
      <c r="D484" s="150" t="s">
        <v>659</v>
      </c>
      <c r="E484" s="150" t="s">
        <v>1691</v>
      </c>
      <c r="F484" s="150" t="s">
        <v>681</v>
      </c>
      <c r="G484" s="151">
        <v>2026</v>
      </c>
      <c r="H484" s="150" t="s">
        <v>1691</v>
      </c>
      <c r="I484" s="150" t="s">
        <v>1703</v>
      </c>
      <c r="J484" s="86" t="s">
        <v>798</v>
      </c>
      <c r="K484" s="86"/>
    </row>
    <row r="485" spans="1:11" ht="14">
      <c r="A485" s="81" t="str">
        <f t="shared" si="7"/>
        <v>Research on Electrical Engineering and Bioscience A  OKUBO, Masashi【530411000824】</v>
      </c>
      <c r="B485" s="150" t="s">
        <v>815</v>
      </c>
      <c r="C485" s="150" t="s">
        <v>445</v>
      </c>
      <c r="D485" s="150" t="s">
        <v>659</v>
      </c>
      <c r="E485" s="150" t="s">
        <v>1691</v>
      </c>
      <c r="F485" s="150" t="s">
        <v>683</v>
      </c>
      <c r="G485" s="151">
        <v>2026</v>
      </c>
      <c r="H485" s="150" t="s">
        <v>1691</v>
      </c>
      <c r="I485" s="150" t="s">
        <v>1184</v>
      </c>
      <c r="J485" s="86" t="s">
        <v>798</v>
      </c>
      <c r="K485" s="86"/>
    </row>
    <row r="486" spans="1:11" ht="14">
      <c r="A486" s="81" t="str">
        <f t="shared" si="7"/>
        <v>Research on Electrical Engineering and Bioscience A WASA, Yasuaki【530411000825】</v>
      </c>
      <c r="B486" s="150" t="s">
        <v>1704</v>
      </c>
      <c r="C486" s="150" t="s">
        <v>445</v>
      </c>
      <c r="D486" s="150" t="s">
        <v>659</v>
      </c>
      <c r="E486" s="150" t="s">
        <v>1691</v>
      </c>
      <c r="F486" s="150" t="s">
        <v>685</v>
      </c>
      <c r="G486" s="151">
        <v>2026</v>
      </c>
      <c r="H486" s="150" t="s">
        <v>1691</v>
      </c>
      <c r="I486" s="150" t="s">
        <v>1705</v>
      </c>
      <c r="J486" s="86" t="s">
        <v>798</v>
      </c>
      <c r="K486" s="86"/>
    </row>
    <row r="487" spans="1:11" ht="14">
      <c r="A487" s="81" t="str">
        <f t="shared" si="7"/>
        <v>Research on Electrical Engineering and Bioscience B　MURATA, Noboru【530411000901】</v>
      </c>
      <c r="B487" s="150" t="s">
        <v>816</v>
      </c>
      <c r="C487" s="150" t="s">
        <v>445</v>
      </c>
      <c r="D487" s="150" t="s">
        <v>659</v>
      </c>
      <c r="E487" s="150" t="s">
        <v>1706</v>
      </c>
      <c r="F487" s="150" t="s">
        <v>106</v>
      </c>
      <c r="G487" s="151">
        <v>2026</v>
      </c>
      <c r="H487" s="150" t="s">
        <v>1706</v>
      </c>
      <c r="I487" s="150" t="s">
        <v>1707</v>
      </c>
      <c r="J487" s="86" t="s">
        <v>817</v>
      </c>
      <c r="K487" s="86"/>
    </row>
    <row r="488" spans="1:11" ht="14">
      <c r="A488" s="81" t="str">
        <f t="shared" si="7"/>
        <v>Research on Electrical Engineering and Bioscience B　SOTA, Takayuki【530411000907】</v>
      </c>
      <c r="B488" s="150" t="s">
        <v>799</v>
      </c>
      <c r="C488" s="150" t="s">
        <v>445</v>
      </c>
      <c r="D488" s="150" t="s">
        <v>659</v>
      </c>
      <c r="E488" s="150" t="s">
        <v>1706</v>
      </c>
      <c r="F488" s="150" t="s">
        <v>756</v>
      </c>
      <c r="G488" s="151">
        <v>2026</v>
      </c>
      <c r="H488" s="150" t="s">
        <v>1706</v>
      </c>
      <c r="I488" s="150" t="s">
        <v>1708</v>
      </c>
      <c r="J488" s="86" t="s">
        <v>817</v>
      </c>
      <c r="K488" s="86"/>
    </row>
    <row r="489" spans="1:11" ht="14">
      <c r="A489" s="81" t="str">
        <f t="shared" ref="A489:A502" si="8">I489&amp;"【"&amp;E489&amp;F489&amp;"】"</f>
        <v>Research on Electrical Engineering and Bioscience B　WAKAO, Shinji【530411000909】</v>
      </c>
      <c r="B489" s="150" t="s">
        <v>800</v>
      </c>
      <c r="C489" s="150" t="s">
        <v>445</v>
      </c>
      <c r="D489" s="150" t="s">
        <v>659</v>
      </c>
      <c r="E489" s="150" t="s">
        <v>1706</v>
      </c>
      <c r="F489" s="150" t="s">
        <v>666</v>
      </c>
      <c r="G489" s="151">
        <v>2026</v>
      </c>
      <c r="H489" s="150" t="s">
        <v>1706</v>
      </c>
      <c r="I489" s="150" t="s">
        <v>1709</v>
      </c>
      <c r="J489" s="86" t="s">
        <v>817</v>
      </c>
      <c r="K489" s="86"/>
    </row>
    <row r="490" spans="1:11" ht="14">
      <c r="A490" s="81" t="str">
        <f t="shared" si="8"/>
        <v>Research on Electrical Engineering and Bioscience B　KOBAYASHI, Masakazu【530411000912】</v>
      </c>
      <c r="B490" s="150" t="s">
        <v>801</v>
      </c>
      <c r="C490" s="150" t="s">
        <v>445</v>
      </c>
      <c r="D490" s="150" t="s">
        <v>659</v>
      </c>
      <c r="E490" s="150" t="s">
        <v>1706</v>
      </c>
      <c r="F490" s="150" t="s">
        <v>770</v>
      </c>
      <c r="G490" s="151">
        <v>2026</v>
      </c>
      <c r="H490" s="150" t="s">
        <v>1706</v>
      </c>
      <c r="I490" s="150" t="s">
        <v>1710</v>
      </c>
      <c r="J490" s="86" t="s">
        <v>817</v>
      </c>
      <c r="K490" s="86"/>
    </row>
    <row r="491" spans="1:11" ht="14">
      <c r="A491" s="81" t="str">
        <f t="shared" si="8"/>
        <v>Research on Electrical Engineering and Bioscience B　WATANABE, Ryo【530411000913】</v>
      </c>
      <c r="B491" s="150" t="s">
        <v>802</v>
      </c>
      <c r="C491" s="150" t="s">
        <v>445</v>
      </c>
      <c r="D491" s="150" t="s">
        <v>659</v>
      </c>
      <c r="E491" s="150" t="s">
        <v>1706</v>
      </c>
      <c r="F491" s="150" t="s">
        <v>784</v>
      </c>
      <c r="G491" s="151">
        <v>2026</v>
      </c>
      <c r="H491" s="150" t="s">
        <v>1706</v>
      </c>
      <c r="I491" s="150" t="s">
        <v>1711</v>
      </c>
      <c r="J491" s="86" t="s">
        <v>817</v>
      </c>
      <c r="K491" s="86"/>
    </row>
    <row r="492" spans="1:11" ht="14">
      <c r="A492" s="81" t="str">
        <f t="shared" si="8"/>
        <v>Research on Electrical Engineering and Bioscience B　TAKAMATSU, Atsuko【530411000914】</v>
      </c>
      <c r="B492" s="150" t="s">
        <v>803</v>
      </c>
      <c r="C492" s="150" t="s">
        <v>445</v>
      </c>
      <c r="D492" s="150" t="s">
        <v>659</v>
      </c>
      <c r="E492" s="150" t="s">
        <v>1706</v>
      </c>
      <c r="F492" s="150" t="s">
        <v>668</v>
      </c>
      <c r="G492" s="151">
        <v>2026</v>
      </c>
      <c r="H492" s="150" t="s">
        <v>1706</v>
      </c>
      <c r="I492" s="150" t="s">
        <v>1712</v>
      </c>
      <c r="J492" s="86" t="s">
        <v>817</v>
      </c>
      <c r="K492" s="86"/>
    </row>
    <row r="493" spans="1:11" ht="14">
      <c r="A493" s="81" t="str">
        <f t="shared" si="8"/>
        <v>Research on Electrical Engineering and Bioscience B　IWASAKI, Hideo【530411000915】</v>
      </c>
      <c r="B493" s="150" t="s">
        <v>804</v>
      </c>
      <c r="C493" s="150" t="s">
        <v>445</v>
      </c>
      <c r="D493" s="150" t="s">
        <v>659</v>
      </c>
      <c r="E493" s="150" t="s">
        <v>1706</v>
      </c>
      <c r="F493" s="150" t="s">
        <v>670</v>
      </c>
      <c r="G493" s="151">
        <v>2026</v>
      </c>
      <c r="H493" s="150" t="s">
        <v>1706</v>
      </c>
      <c r="I493" s="150" t="s">
        <v>1713</v>
      </c>
      <c r="J493" s="86" t="s">
        <v>817</v>
      </c>
      <c r="K493" s="86"/>
    </row>
    <row r="494" spans="1:11" ht="14">
      <c r="A494" s="81" t="str">
        <f t="shared" si="8"/>
        <v>Research on Electrical Engineering and Bioscience B　INOUE, Masato【530411000916】</v>
      </c>
      <c r="B494" s="150" t="s">
        <v>805</v>
      </c>
      <c r="C494" s="150" t="s">
        <v>445</v>
      </c>
      <c r="D494" s="150" t="s">
        <v>659</v>
      </c>
      <c r="E494" s="150" t="s">
        <v>1706</v>
      </c>
      <c r="F494" s="150" t="s">
        <v>672</v>
      </c>
      <c r="G494" s="151">
        <v>2026</v>
      </c>
      <c r="H494" s="150" t="s">
        <v>1706</v>
      </c>
      <c r="I494" s="150" t="s">
        <v>1714</v>
      </c>
      <c r="J494" s="86" t="s">
        <v>817</v>
      </c>
      <c r="K494" s="86"/>
    </row>
    <row r="495" spans="1:11" ht="14">
      <c r="A495" s="81" t="str">
        <f t="shared" si="8"/>
        <v>Research on Electrical Engineering and Bioscience B　OKANO, Toshiyuki【530411000917】</v>
      </c>
      <c r="B495" s="150" t="s">
        <v>806</v>
      </c>
      <c r="C495" s="150" t="s">
        <v>445</v>
      </c>
      <c r="D495" s="150" t="s">
        <v>659</v>
      </c>
      <c r="E495" s="150" t="s">
        <v>1706</v>
      </c>
      <c r="F495" s="150" t="s">
        <v>674</v>
      </c>
      <c r="G495" s="151">
        <v>2026</v>
      </c>
      <c r="H495" s="150" t="s">
        <v>1706</v>
      </c>
      <c r="I495" s="150" t="s">
        <v>1715</v>
      </c>
      <c r="J495" s="86" t="s">
        <v>817</v>
      </c>
      <c r="K495" s="86"/>
    </row>
    <row r="496" spans="1:11" ht="14">
      <c r="A496" s="81" t="str">
        <f t="shared" si="8"/>
        <v>Research on Electrical Engineering and Bioscience B　MAKIMOTO, Toshiki【530411000918】</v>
      </c>
      <c r="B496" s="150" t="s">
        <v>807</v>
      </c>
      <c r="C496" s="150" t="s">
        <v>445</v>
      </c>
      <c r="D496" s="150" t="s">
        <v>659</v>
      </c>
      <c r="E496" s="150" t="s">
        <v>1706</v>
      </c>
      <c r="F496" s="150" t="s">
        <v>808</v>
      </c>
      <c r="G496" s="151">
        <v>2026</v>
      </c>
      <c r="H496" s="150" t="s">
        <v>1706</v>
      </c>
      <c r="I496" s="150" t="s">
        <v>1716</v>
      </c>
      <c r="J496" s="86" t="s">
        <v>817</v>
      </c>
      <c r="K496" s="86"/>
    </row>
    <row r="497" spans="1:10">
      <c r="A497" s="81" t="str">
        <f t="shared" si="8"/>
        <v>Research on Electrical Engineering and Bioscience B　HAMADA, Michiaki【530411000919】</v>
      </c>
      <c r="B497" s="39" t="s">
        <v>809</v>
      </c>
      <c r="C497" s="39" t="s">
        <v>445</v>
      </c>
      <c r="D497" s="39" t="s">
        <v>659</v>
      </c>
      <c r="E497" s="43" t="s">
        <v>1706</v>
      </c>
      <c r="F497" s="43" t="s">
        <v>676</v>
      </c>
      <c r="G497" s="43">
        <v>2026</v>
      </c>
      <c r="H497" s="43" t="s">
        <v>1706</v>
      </c>
      <c r="I497" s="43" t="s">
        <v>1717</v>
      </c>
      <c r="J497" s="43" t="s">
        <v>817</v>
      </c>
    </row>
    <row r="498" spans="1:10">
      <c r="A498" s="81" t="str">
        <f t="shared" si="8"/>
        <v>Research on Electrical Engineering and Bioscience B YANAGITANI, Takahiko【530411000921】</v>
      </c>
      <c r="B498" s="39" t="s">
        <v>810</v>
      </c>
      <c r="C498" s="39" t="s">
        <v>445</v>
      </c>
      <c r="D498" s="39" t="s">
        <v>659</v>
      </c>
      <c r="E498" s="43" t="s">
        <v>1706</v>
      </c>
      <c r="F498" s="43" t="s">
        <v>677</v>
      </c>
      <c r="G498" s="43">
        <v>2026</v>
      </c>
      <c r="H498" s="43" t="s">
        <v>1706</v>
      </c>
      <c r="I498" s="43" t="s">
        <v>818</v>
      </c>
      <c r="J498" s="43" t="s">
        <v>817</v>
      </c>
    </row>
    <row r="499" spans="1:10">
      <c r="A499" s="81" t="str">
        <f t="shared" si="8"/>
        <v>Research on Electrical Engineering and Bioscience B KIGA, Daisuke【530411000922】</v>
      </c>
      <c r="B499" s="39" t="s">
        <v>812</v>
      </c>
      <c r="C499" s="39" t="s">
        <v>445</v>
      </c>
      <c r="D499" s="39" t="s">
        <v>659</v>
      </c>
      <c r="E499" s="43" t="s">
        <v>1706</v>
      </c>
      <c r="F499" s="43" t="s">
        <v>679</v>
      </c>
      <c r="G499" s="43">
        <v>2026</v>
      </c>
      <c r="H499" s="43" t="s">
        <v>1706</v>
      </c>
      <c r="I499" s="43" t="s">
        <v>819</v>
      </c>
      <c r="J499" s="43" t="s">
        <v>817</v>
      </c>
    </row>
    <row r="500" spans="1:10">
      <c r="A500" s="81" t="str">
        <f t="shared" si="8"/>
        <v>Research on Electrical Engineering and Bioscience B　BANNAI, Hiroko【530411000923】</v>
      </c>
      <c r="B500" s="39" t="s">
        <v>814</v>
      </c>
      <c r="C500" s="39" t="s">
        <v>445</v>
      </c>
      <c r="D500" s="39" t="s">
        <v>659</v>
      </c>
      <c r="E500" s="43" t="s">
        <v>1706</v>
      </c>
      <c r="F500" s="43" t="s">
        <v>681</v>
      </c>
      <c r="G500" s="43">
        <v>2026</v>
      </c>
      <c r="H500" s="43" t="s">
        <v>1706</v>
      </c>
      <c r="I500" s="43" t="s">
        <v>1718</v>
      </c>
      <c r="J500" s="43" t="s">
        <v>817</v>
      </c>
    </row>
    <row r="501" spans="1:10">
      <c r="A501" s="81" t="str">
        <f t="shared" si="8"/>
        <v>Research on Electrical Engineering and Bioscience B  OKUBO, Masashi【530411000924】</v>
      </c>
      <c r="B501" s="39" t="s">
        <v>815</v>
      </c>
      <c r="C501" s="39" t="s">
        <v>445</v>
      </c>
      <c r="D501" s="39" t="s">
        <v>659</v>
      </c>
      <c r="E501" s="43" t="s">
        <v>1706</v>
      </c>
      <c r="F501" s="43" t="s">
        <v>683</v>
      </c>
      <c r="G501" s="43">
        <v>2026</v>
      </c>
      <c r="H501" s="43" t="s">
        <v>1706</v>
      </c>
      <c r="I501" s="43" t="s">
        <v>1185</v>
      </c>
      <c r="J501" s="43" t="s">
        <v>817</v>
      </c>
    </row>
    <row r="502" spans="1:10">
      <c r="A502" s="81" t="str">
        <f t="shared" si="8"/>
        <v>Research on Electrical Engineering and Bioscience B WASA, Yasuaki【530411000925】</v>
      </c>
      <c r="B502" s="39" t="s">
        <v>1704</v>
      </c>
      <c r="C502" s="39" t="s">
        <v>445</v>
      </c>
      <c r="D502" s="39" t="s">
        <v>659</v>
      </c>
      <c r="E502" s="43" t="s">
        <v>1706</v>
      </c>
      <c r="F502" s="43" t="s">
        <v>685</v>
      </c>
      <c r="G502" s="43">
        <v>2026</v>
      </c>
      <c r="H502" s="43" t="s">
        <v>1706</v>
      </c>
      <c r="I502" s="43" t="s">
        <v>1719</v>
      </c>
      <c r="J502" s="43" t="s">
        <v>817</v>
      </c>
    </row>
    <row r="503" spans="1:10" ht="13">
      <c r="A503" s="168" t="s">
        <v>1796</v>
      </c>
      <c r="I503" t="s">
        <v>1796</v>
      </c>
      <c r="J503" t="s">
        <v>1796</v>
      </c>
    </row>
    <row r="504" spans="1:10" ht="13">
      <c r="A504" s="168" t="s">
        <v>1797</v>
      </c>
      <c r="I504" t="s">
        <v>1797</v>
      </c>
      <c r="J504" t="s">
        <v>1797</v>
      </c>
    </row>
    <row r="505" spans="1:10" ht="13">
      <c r="A505" s="168" t="s">
        <v>1798</v>
      </c>
      <c r="I505" t="s">
        <v>1798</v>
      </c>
      <c r="J505" t="s">
        <v>1798</v>
      </c>
    </row>
    <row r="506" spans="1:10" ht="13">
      <c r="A506" s="168" t="s">
        <v>1799</v>
      </c>
      <c r="I506" t="s">
        <v>1799</v>
      </c>
      <c r="J506" t="s">
        <v>1799</v>
      </c>
    </row>
    <row r="507" spans="1:10" ht="13">
      <c r="A507" s="168" t="s">
        <v>1800</v>
      </c>
      <c r="I507" t="s">
        <v>1800</v>
      </c>
      <c r="J507" t="s">
        <v>1800</v>
      </c>
    </row>
    <row r="508" spans="1:10" ht="13">
      <c r="A508" s="168" t="s">
        <v>1801</v>
      </c>
      <c r="I508" t="s">
        <v>1801</v>
      </c>
      <c r="J508" t="s">
        <v>1801</v>
      </c>
    </row>
    <row r="509" spans="1:10" ht="13">
      <c r="A509" s="168" t="s">
        <v>1802</v>
      </c>
      <c r="I509" t="s">
        <v>1802</v>
      </c>
      <c r="J509" t="s">
        <v>1802</v>
      </c>
    </row>
    <row r="510" spans="1:10" ht="13">
      <c r="A510" s="168" t="s">
        <v>1803</v>
      </c>
      <c r="I510" t="s">
        <v>1803</v>
      </c>
      <c r="J510" t="s">
        <v>1803</v>
      </c>
    </row>
    <row r="511" spans="1:10" ht="13">
      <c r="A511" s="168" t="s">
        <v>1804</v>
      </c>
      <c r="I511" t="s">
        <v>1804</v>
      </c>
      <c r="J511" t="s">
        <v>1804</v>
      </c>
    </row>
  </sheetData>
  <sheetProtection autoFilter="0"/>
  <autoFilter ref="A1:H511" xr:uid="{00000000-0009-0000-0000-000002000000}"/>
  <phoneticPr fontId="5"/>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42"/>
  <sheetViews>
    <sheetView showZeros="0" view="pageBreakPreview" zoomScale="64" zoomScaleNormal="100" zoomScaleSheetLayoutView="64" workbookViewId="0">
      <selection sqref="A1:T2"/>
    </sheetView>
  </sheetViews>
  <sheetFormatPr defaultColWidth="9" defaultRowHeight="16.5" customHeight="1"/>
  <cols>
    <col min="1" max="3" width="5.08984375" style="95" customWidth="1"/>
    <col min="4" max="4" width="6" style="95" customWidth="1"/>
    <col min="5" max="5" width="5.36328125" style="95" customWidth="1"/>
    <col min="6" max="7" width="5.08984375" style="95" customWidth="1"/>
    <col min="8" max="8" width="10.36328125" style="95" customWidth="1"/>
    <col min="9" max="17" width="5.08984375" style="95" customWidth="1"/>
    <col min="18" max="18" width="6.6328125" style="95" customWidth="1"/>
    <col min="19" max="20" width="5.08984375" style="95" customWidth="1"/>
    <col min="21" max="22" width="5.6328125" style="95" customWidth="1"/>
    <col min="23" max="16384" width="9" style="95"/>
  </cols>
  <sheetData>
    <row r="1" spans="1:19" ht="16.5" customHeight="1">
      <c r="A1" s="270" t="s">
        <v>820</v>
      </c>
      <c r="B1" s="270"/>
      <c r="C1" s="270"/>
      <c r="D1" s="270"/>
      <c r="E1" s="270"/>
      <c r="F1" s="270"/>
      <c r="G1" s="270"/>
      <c r="H1" s="270"/>
      <c r="I1" s="270"/>
      <c r="J1" s="270"/>
      <c r="K1" s="270"/>
      <c r="L1" s="270"/>
      <c r="M1" s="270"/>
      <c r="N1" s="270"/>
      <c r="O1" s="270"/>
      <c r="P1" s="270"/>
      <c r="Q1" s="270"/>
      <c r="R1" s="270"/>
      <c r="S1" s="94"/>
    </row>
    <row r="2" spans="1:19" ht="16.5" customHeight="1">
      <c r="A2" s="96"/>
      <c r="B2" s="96"/>
      <c r="C2" s="96"/>
      <c r="D2" s="96"/>
      <c r="E2" s="96"/>
      <c r="F2" s="96"/>
      <c r="G2" s="96"/>
      <c r="H2" s="96"/>
      <c r="I2" s="96"/>
      <c r="J2" s="96"/>
      <c r="K2" s="96"/>
      <c r="L2" s="96"/>
      <c r="M2" s="96"/>
      <c r="N2" s="96"/>
      <c r="O2" s="96"/>
      <c r="P2" s="96"/>
      <c r="Q2" s="97" t="s">
        <v>821</v>
      </c>
      <c r="R2" s="97"/>
      <c r="S2" s="96"/>
    </row>
    <row r="3" spans="1:19" ht="16.5" customHeight="1">
      <c r="A3" s="96"/>
      <c r="B3" s="96"/>
      <c r="C3" s="96"/>
      <c r="D3" s="96"/>
      <c r="E3" s="96"/>
      <c r="F3" s="96"/>
      <c r="G3" s="96"/>
      <c r="H3" s="96"/>
      <c r="J3" s="96"/>
      <c r="K3" s="96"/>
      <c r="L3" s="98"/>
      <c r="M3" s="96"/>
      <c r="N3" s="96"/>
      <c r="O3" s="96"/>
      <c r="P3" s="98" t="s">
        <v>822</v>
      </c>
      <c r="Q3" s="271"/>
      <c r="R3" s="272"/>
      <c r="S3" s="96"/>
    </row>
    <row r="4" spans="1:19" ht="16.5" customHeight="1">
      <c r="A4" s="95" t="str">
        <f>"To the Dean of the "&amp;'Data Entry Sheet for submission'!C24&amp;", Waseda University"</f>
        <v>To the Dean of the , Waseda University</v>
      </c>
    </row>
    <row r="6" spans="1:19" ht="22.5" customHeight="1">
      <c r="A6" s="276" t="s">
        <v>823</v>
      </c>
      <c r="B6" s="277"/>
      <c r="C6" s="277"/>
      <c r="D6" s="278"/>
      <c r="G6" s="273" t="s">
        <v>1127</v>
      </c>
      <c r="H6" s="273"/>
      <c r="I6" s="290" t="str">
        <f>IF(VLOOKUP('Data Entry Sheet for submission'!F9,入力タブ!AF:AG,2,FALSE)&lt;&gt;99,'Data Entry Sheet for submission'!F9,IF(VLOOKUP('Data Entry Sheet for submission'!C10,入力タブ!AN:AO,2,FALSE)=99,'Data Entry Sheet for submission'!E10,'Data Entry Sheet for submission'!C10))</f>
        <v>※Please select.</v>
      </c>
      <c r="J6" s="291"/>
      <c r="K6" s="291"/>
      <c r="L6" s="291"/>
      <c r="M6" s="99"/>
    </row>
    <row r="7" spans="1:19" ht="16.5" customHeight="1">
      <c r="A7" s="279"/>
      <c r="B7" s="275"/>
      <c r="C7" s="275"/>
      <c r="D7" s="280"/>
      <c r="G7" s="295" t="s">
        <v>824</v>
      </c>
      <c r="H7" s="296"/>
      <c r="I7" s="100" t="s">
        <v>825</v>
      </c>
      <c r="J7" s="82"/>
      <c r="K7" s="100" t="s">
        <v>826</v>
      </c>
      <c r="L7" s="82"/>
      <c r="M7" s="99"/>
    </row>
    <row r="8" spans="1:19" ht="16.5" customHeight="1">
      <c r="A8" s="279"/>
      <c r="B8" s="275"/>
      <c r="C8" s="275"/>
      <c r="D8" s="280"/>
      <c r="G8" s="297"/>
      <c r="H8" s="298"/>
      <c r="I8" s="309"/>
      <c r="J8" s="310"/>
      <c r="K8" s="310"/>
      <c r="L8" s="310"/>
      <c r="M8" s="310"/>
      <c r="N8" s="310"/>
      <c r="O8" s="310"/>
      <c r="P8" s="310"/>
      <c r="Q8" s="310"/>
      <c r="R8" s="311"/>
    </row>
    <row r="9" spans="1:19" ht="16.5" customHeight="1">
      <c r="A9" s="279"/>
      <c r="B9" s="275"/>
      <c r="C9" s="275"/>
      <c r="D9" s="280"/>
      <c r="G9" s="299"/>
      <c r="H9" s="300"/>
      <c r="I9" s="312"/>
      <c r="J9" s="313"/>
      <c r="K9" s="313"/>
      <c r="L9" s="313"/>
      <c r="M9" s="313"/>
      <c r="N9" s="313"/>
      <c r="O9" s="313"/>
      <c r="P9" s="313"/>
      <c r="Q9" s="313"/>
      <c r="R9" s="314"/>
    </row>
    <row r="10" spans="1:19" ht="16.5" customHeight="1">
      <c r="A10" s="279"/>
      <c r="B10" s="275"/>
      <c r="C10" s="275"/>
      <c r="D10" s="280"/>
      <c r="G10" s="274" t="s">
        <v>827</v>
      </c>
      <c r="H10" s="274"/>
      <c r="I10" s="315" t="str">
        <f>'Data Entry Sheet for submission'!C7&amp;"　"&amp;'Data Entry Sheet for submission'!E7</f>
        <v>　</v>
      </c>
      <c r="J10" s="316"/>
      <c r="K10" s="316"/>
      <c r="L10" s="316"/>
      <c r="M10" s="316"/>
      <c r="N10" s="316"/>
      <c r="O10" s="316"/>
      <c r="P10" s="316"/>
      <c r="Q10" s="316"/>
      <c r="R10" s="101"/>
    </row>
    <row r="11" spans="1:19" ht="16.5" customHeight="1">
      <c r="A11" s="279"/>
      <c r="B11" s="275"/>
      <c r="C11" s="275"/>
      <c r="D11" s="280"/>
      <c r="G11" s="294" t="s">
        <v>828</v>
      </c>
      <c r="H11" s="294"/>
      <c r="I11" s="315" t="str">
        <f>IF(ISBLANK('Data Entry Sheet for submission'!C6),'Data Entry Sheet for submission'!C8&amp;"　"&amp;'Data Entry Sheet for submission'!E8,'Data Entry Sheet for submission'!C6&amp;"　"&amp;'Data Entry Sheet for submission'!E6)</f>
        <v>　</v>
      </c>
      <c r="J11" s="316"/>
      <c r="K11" s="316"/>
      <c r="L11" s="316"/>
      <c r="M11" s="316"/>
      <c r="N11" s="316"/>
      <c r="O11" s="316"/>
      <c r="P11" s="316"/>
      <c r="Q11" s="316"/>
      <c r="R11" s="102" t="s">
        <v>829</v>
      </c>
    </row>
    <row r="12" spans="1:19" ht="16.5" customHeight="1">
      <c r="A12" s="279"/>
      <c r="B12" s="275"/>
      <c r="C12" s="275"/>
      <c r="D12" s="280"/>
      <c r="G12" s="294" t="s">
        <v>830</v>
      </c>
      <c r="H12" s="294"/>
      <c r="I12" s="284">
        <f>'Data Entry Sheet for submission'!D9</f>
        <v>0</v>
      </c>
      <c r="J12" s="285"/>
      <c r="K12" s="285"/>
      <c r="L12" s="285"/>
      <c r="M12" s="285"/>
      <c r="N12" s="285"/>
      <c r="O12" s="285"/>
      <c r="P12" s="285"/>
      <c r="Q12" s="285"/>
      <c r="R12" s="286"/>
    </row>
    <row r="13" spans="1:19" ht="16.5" customHeight="1">
      <c r="A13" s="279"/>
      <c r="B13" s="275"/>
      <c r="C13" s="275"/>
      <c r="D13" s="280"/>
      <c r="G13" s="294" t="s">
        <v>831</v>
      </c>
      <c r="H13" s="294"/>
      <c r="I13" s="287"/>
      <c r="J13" s="288"/>
      <c r="K13" s="288"/>
      <c r="L13" s="288"/>
      <c r="M13" s="288"/>
      <c r="N13" s="288"/>
      <c r="O13" s="288"/>
      <c r="P13" s="288"/>
      <c r="Q13" s="288"/>
      <c r="R13" s="289"/>
    </row>
    <row r="14" spans="1:19" ht="16.5" customHeight="1">
      <c r="A14" s="281"/>
      <c r="B14" s="282"/>
      <c r="C14" s="282"/>
      <c r="D14" s="283"/>
      <c r="G14" s="294" t="s">
        <v>832</v>
      </c>
      <c r="H14" s="294"/>
      <c r="I14" s="290">
        <f>IF(ISBLANK('Data Entry Sheet for submission'!D11),'Data Entry Sheet for submission'!D12,'Data Entry Sheet for submission'!D11)</f>
        <v>0</v>
      </c>
      <c r="J14" s="291"/>
      <c r="K14" s="291"/>
      <c r="L14" s="291"/>
      <c r="M14" s="291"/>
      <c r="N14" s="291"/>
      <c r="O14" s="291"/>
      <c r="P14" s="291"/>
      <c r="Q14" s="291"/>
      <c r="R14" s="292"/>
    </row>
    <row r="16" spans="1:19" ht="54" customHeight="1">
      <c r="B16" s="293" t="str">
        <f>"In accordance with Article 14 of the Waseda University Graduate School Regulations, I hereby apply for the degree of "&amp;'Data Entry Sheet for submission'!C28&amp;" and submit the items indicated below. I certify that the dissertation submitted is my own work and written in accordance with the University policy regarding academic integrity.　　"</f>
        <v>In accordance with Article 14 of the Waseda University Graduate School Regulations, I hereby apply for the degree of  and submit the items indicated below. I certify that the dissertation submitted is my own work and written in accordance with the University policy regarding academic integrity.　　</v>
      </c>
      <c r="C16" s="293"/>
      <c r="D16" s="293"/>
      <c r="E16" s="293"/>
      <c r="F16" s="293"/>
      <c r="G16" s="293"/>
      <c r="H16" s="293"/>
      <c r="I16" s="293"/>
      <c r="J16" s="293"/>
      <c r="K16" s="293"/>
      <c r="L16" s="293"/>
      <c r="M16" s="293"/>
      <c r="N16" s="293"/>
      <c r="O16" s="293"/>
      <c r="P16" s="293"/>
      <c r="Q16" s="293"/>
      <c r="R16" s="293"/>
    </row>
    <row r="17" spans="1:19" ht="64.5" customHeight="1">
      <c r="B17" s="317" t="s">
        <v>833</v>
      </c>
      <c r="C17" s="318"/>
      <c r="D17" s="318"/>
      <c r="E17" s="318"/>
      <c r="F17" s="318"/>
      <c r="G17" s="318"/>
      <c r="H17" s="318"/>
      <c r="I17" s="318"/>
      <c r="J17" s="318"/>
      <c r="K17" s="318"/>
      <c r="L17" s="318"/>
      <c r="M17" s="318"/>
      <c r="N17" s="318"/>
      <c r="O17" s="318"/>
      <c r="P17" s="318"/>
      <c r="Q17" s="318"/>
      <c r="R17" s="318"/>
    </row>
    <row r="18" spans="1:19" ht="16.5" customHeight="1">
      <c r="A18" s="275" t="s">
        <v>834</v>
      </c>
      <c r="B18" s="275"/>
      <c r="C18" s="275"/>
      <c r="D18" s="275"/>
      <c r="E18" s="275"/>
      <c r="F18" s="275"/>
      <c r="G18" s="275"/>
      <c r="H18" s="275"/>
      <c r="I18" s="275"/>
      <c r="J18" s="275"/>
      <c r="K18" s="275"/>
      <c r="L18" s="275"/>
      <c r="M18" s="275"/>
      <c r="N18" s="275"/>
      <c r="O18" s="275"/>
      <c r="P18" s="275"/>
      <c r="Q18" s="275"/>
      <c r="R18" s="275"/>
      <c r="S18" s="275"/>
    </row>
    <row r="20" spans="1:19" ht="16.5" customHeight="1">
      <c r="A20" s="95" t="s">
        <v>835</v>
      </c>
    </row>
    <row r="21" spans="1:19" ht="39.75" customHeight="1">
      <c r="A21" s="103"/>
      <c r="B21" s="306" t="str">
        <f>'Data Entry Sheet for submission'!C24&amp;"・"&amp;'Data Entry Sheet for submission'!C25&amp;"・"&amp;'Data Entry Sheet for submission'!C28</f>
        <v>・・</v>
      </c>
      <c r="C21" s="306"/>
      <c r="D21" s="306"/>
      <c r="E21" s="306"/>
      <c r="F21" s="306"/>
      <c r="G21" s="306"/>
      <c r="H21" s="306"/>
      <c r="I21" s="306"/>
      <c r="J21" s="306"/>
      <c r="K21" s="306"/>
      <c r="L21" s="306"/>
      <c r="M21" s="306"/>
      <c r="N21" s="306"/>
      <c r="O21" s="306"/>
      <c r="P21" s="306"/>
      <c r="Q21" s="306"/>
      <c r="R21" s="306"/>
    </row>
    <row r="22" spans="1:19" ht="16.5" customHeight="1">
      <c r="A22" s="103"/>
      <c r="B22" s="103"/>
      <c r="C22" s="103"/>
      <c r="D22" s="103"/>
      <c r="E22" s="103"/>
      <c r="F22" s="103"/>
      <c r="G22" s="103"/>
      <c r="H22" s="103"/>
      <c r="I22" s="103"/>
      <c r="J22" s="103"/>
    </row>
    <row r="23" spans="1:19" s="148" customFormat="1" ht="16.5" customHeight="1">
      <c r="A23" s="148" t="s">
        <v>836</v>
      </c>
    </row>
    <row r="25" spans="1:19" s="148" customFormat="1" ht="16.5" customHeight="1">
      <c r="A25" s="148" t="s">
        <v>837</v>
      </c>
    </row>
    <row r="26" spans="1:19" ht="42" customHeight="1">
      <c r="B26" s="302" t="s">
        <v>838</v>
      </c>
      <c r="C26" s="302"/>
      <c r="D26" s="302"/>
      <c r="E26" s="302"/>
      <c r="F26" s="305">
        <f>'Data Entry Sheet for submission'!C29</f>
        <v>0</v>
      </c>
      <c r="G26" s="305"/>
      <c r="H26" s="305"/>
      <c r="I26" s="305"/>
      <c r="J26" s="305"/>
      <c r="K26" s="305"/>
      <c r="L26" s="305"/>
      <c r="M26" s="305"/>
      <c r="N26" s="305"/>
      <c r="O26" s="305"/>
      <c r="P26" s="305"/>
      <c r="Q26" s="305"/>
      <c r="R26" s="305"/>
    </row>
    <row r="27" spans="1:19" ht="41.5" customHeight="1">
      <c r="A27" s="104"/>
      <c r="B27" s="302" t="s">
        <v>839</v>
      </c>
      <c r="C27" s="302"/>
      <c r="D27" s="302"/>
      <c r="E27" s="302"/>
      <c r="F27" s="305">
        <f>'Data Entry Sheet for submission'!C31</f>
        <v>0</v>
      </c>
      <c r="G27" s="305"/>
      <c r="H27" s="305"/>
      <c r="I27" s="305"/>
      <c r="J27" s="305"/>
      <c r="K27" s="305"/>
      <c r="L27" s="305"/>
      <c r="M27" s="305"/>
      <c r="N27" s="305"/>
      <c r="O27" s="305"/>
      <c r="P27" s="305"/>
      <c r="Q27" s="305"/>
      <c r="R27" s="305"/>
    </row>
    <row r="28" spans="1:19" ht="41.5" customHeight="1">
      <c r="A28" s="104"/>
      <c r="B28" s="305" t="s">
        <v>840</v>
      </c>
      <c r="C28" s="305"/>
      <c r="D28" s="305"/>
      <c r="E28" s="305"/>
      <c r="F28" s="305">
        <f>'Data Entry Sheet for submission'!C30</f>
        <v>0</v>
      </c>
      <c r="G28" s="305"/>
      <c r="H28" s="305"/>
      <c r="I28" s="305"/>
      <c r="J28" s="305"/>
      <c r="K28" s="305"/>
      <c r="L28" s="305"/>
      <c r="M28" s="305"/>
      <c r="N28" s="305"/>
      <c r="O28" s="305"/>
      <c r="P28" s="305"/>
      <c r="Q28" s="305"/>
      <c r="R28" s="305"/>
    </row>
    <row r="29" spans="1:19" ht="41.5" customHeight="1">
      <c r="A29" s="105"/>
      <c r="B29" s="305" t="s">
        <v>841</v>
      </c>
      <c r="C29" s="305"/>
      <c r="D29" s="305"/>
      <c r="E29" s="305"/>
      <c r="F29" s="305">
        <f>'Data Entry Sheet for submission'!C32</f>
        <v>0</v>
      </c>
      <c r="G29" s="305"/>
      <c r="H29" s="305"/>
      <c r="I29" s="305"/>
      <c r="J29" s="305"/>
      <c r="K29" s="305"/>
      <c r="L29" s="305"/>
      <c r="M29" s="305"/>
      <c r="N29" s="305"/>
      <c r="O29" s="305"/>
      <c r="P29" s="305"/>
      <c r="Q29" s="305"/>
      <c r="R29" s="305"/>
    </row>
    <row r="30" spans="1:19" ht="16.149999999999999" customHeight="1">
      <c r="A30" s="105"/>
      <c r="B30" s="306"/>
      <c r="C30" s="307"/>
      <c r="D30" s="307"/>
      <c r="E30" s="307"/>
      <c r="F30" s="307"/>
      <c r="G30" s="307"/>
      <c r="H30" s="307"/>
      <c r="I30" s="307"/>
      <c r="J30" s="307"/>
      <c r="K30" s="307"/>
      <c r="L30" s="307"/>
      <c r="M30" s="307"/>
      <c r="N30" s="307"/>
      <c r="O30" s="307"/>
      <c r="P30" s="307"/>
      <c r="Q30" s="307"/>
    </row>
    <row r="31" spans="1:19" ht="16.5" customHeight="1">
      <c r="A31" s="95" t="s">
        <v>842</v>
      </c>
    </row>
    <row r="32" spans="1:19" ht="16.5" customHeight="1">
      <c r="B32" s="95" t="s">
        <v>843</v>
      </c>
    </row>
    <row r="34" spans="1:11" ht="16.5" customHeight="1">
      <c r="B34" s="304" t="s">
        <v>844</v>
      </c>
      <c r="C34" s="304"/>
      <c r="D34" s="304"/>
      <c r="E34" s="303"/>
      <c r="F34" s="303"/>
      <c r="G34" s="303"/>
      <c r="H34" s="303"/>
      <c r="I34" s="303"/>
      <c r="J34" s="106" t="s">
        <v>829</v>
      </c>
    </row>
    <row r="37" spans="1:11" ht="16.5" customHeight="1">
      <c r="A37" s="95" t="s">
        <v>845</v>
      </c>
    </row>
    <row r="38" spans="1:11" ht="16.5" customHeight="1">
      <c r="A38" s="308" t="s">
        <v>846</v>
      </c>
      <c r="B38" s="308"/>
      <c r="C38" s="308"/>
      <c r="D38" s="308"/>
      <c r="E38" s="106">
        <f>'Data Entry Sheet for submission'!C24</f>
        <v>0</v>
      </c>
      <c r="F38" s="106"/>
      <c r="G38" s="106"/>
      <c r="H38" s="106"/>
      <c r="I38" s="106"/>
      <c r="J38" s="106"/>
    </row>
    <row r="39" spans="1:11" ht="16.5" customHeight="1">
      <c r="A39" s="301" t="s">
        <v>847</v>
      </c>
      <c r="B39" s="301"/>
      <c r="C39" s="301"/>
      <c r="D39" s="301"/>
      <c r="E39" s="107"/>
      <c r="F39" s="108" t="s">
        <v>848</v>
      </c>
      <c r="G39" s="107"/>
      <c r="H39" s="108" t="s">
        <v>849</v>
      </c>
      <c r="I39" s="107"/>
      <c r="J39" s="108" t="s">
        <v>850</v>
      </c>
    </row>
    <row r="40" spans="1:11" ht="16.5" customHeight="1">
      <c r="A40" s="301" t="s">
        <v>851</v>
      </c>
      <c r="B40" s="301"/>
      <c r="C40" s="301"/>
      <c r="D40" s="301"/>
      <c r="E40" s="107"/>
      <c r="F40" s="108" t="s">
        <v>848</v>
      </c>
      <c r="G40" s="107"/>
      <c r="H40" s="108" t="s">
        <v>849</v>
      </c>
      <c r="I40" s="107"/>
      <c r="J40" s="108" t="s">
        <v>850</v>
      </c>
    </row>
    <row r="41" spans="1:11" ht="16.5" customHeight="1">
      <c r="A41" s="301" t="s">
        <v>852</v>
      </c>
      <c r="B41" s="301"/>
      <c r="C41" s="301"/>
      <c r="D41" s="301"/>
      <c r="E41" s="107"/>
      <c r="F41" s="108" t="s">
        <v>848</v>
      </c>
      <c r="G41" s="107"/>
      <c r="H41" s="108" t="s">
        <v>849</v>
      </c>
      <c r="I41" s="107"/>
      <c r="J41" s="108" t="s">
        <v>850</v>
      </c>
    </row>
    <row r="42" spans="1:11" ht="16.5" customHeight="1">
      <c r="A42" s="301" t="s">
        <v>853</v>
      </c>
      <c r="B42" s="301"/>
      <c r="C42" s="301"/>
      <c r="D42" s="301"/>
      <c r="E42" s="107"/>
      <c r="F42" s="108" t="s">
        <v>848</v>
      </c>
      <c r="G42" s="107"/>
      <c r="H42" s="108" t="s">
        <v>849</v>
      </c>
      <c r="I42" s="107"/>
      <c r="J42" s="108" t="s">
        <v>850</v>
      </c>
      <c r="K42" s="95" t="s">
        <v>854</v>
      </c>
    </row>
  </sheetData>
  <sheetProtection algorithmName="SHA-512" hashValue="I1klOpSR28Cp3Kgsc+mtb85zipWVVcggAo4j7W1lIt7EF9fSAVjNmEGw1d+CUYg6rp5X2Dxt1drXcsmOiNCk0A==" saltValue="i7LLChgHJ2eHQmDIheiw2g==" spinCount="100000" sheet="1" formatColumns="0" formatRows="0"/>
  <mergeCells count="37">
    <mergeCell ref="I8:R9"/>
    <mergeCell ref="I10:Q10"/>
    <mergeCell ref="I11:Q11"/>
    <mergeCell ref="B21:R21"/>
    <mergeCell ref="A39:D39"/>
    <mergeCell ref="B17:R17"/>
    <mergeCell ref="A40:D40"/>
    <mergeCell ref="A41:D41"/>
    <mergeCell ref="B26:E26"/>
    <mergeCell ref="A42:D42"/>
    <mergeCell ref="E34:I34"/>
    <mergeCell ref="B34:D34"/>
    <mergeCell ref="F26:R26"/>
    <mergeCell ref="F27:R27"/>
    <mergeCell ref="F28:R28"/>
    <mergeCell ref="F29:R29"/>
    <mergeCell ref="B29:E29"/>
    <mergeCell ref="B27:E27"/>
    <mergeCell ref="B28:E28"/>
    <mergeCell ref="B30:Q30"/>
    <mergeCell ref="A38:D38"/>
    <mergeCell ref="A1:R1"/>
    <mergeCell ref="Q3:R3"/>
    <mergeCell ref="G6:H6"/>
    <mergeCell ref="G10:H10"/>
    <mergeCell ref="A18:S18"/>
    <mergeCell ref="A6:D14"/>
    <mergeCell ref="I12:R12"/>
    <mergeCell ref="I13:R13"/>
    <mergeCell ref="I14:R14"/>
    <mergeCell ref="B16:R16"/>
    <mergeCell ref="G11:H11"/>
    <mergeCell ref="G12:H12"/>
    <mergeCell ref="G13:H13"/>
    <mergeCell ref="G14:H14"/>
    <mergeCell ref="G7:H9"/>
    <mergeCell ref="I6:L6"/>
  </mergeCells>
  <phoneticPr fontId="5"/>
  <conditionalFormatting sqref="E34:I34">
    <cfRule type="containsBlanks" dxfId="31" priority="13">
      <formula>LEN(TRIM(E34))=0</formula>
    </cfRule>
  </conditionalFormatting>
  <conditionalFormatting sqref="I13:R13">
    <cfRule type="containsBlanks" dxfId="30" priority="14">
      <formula>LEN(TRIM(I13))=0</formula>
    </cfRule>
  </conditionalFormatting>
  <conditionalFormatting sqref="J7 L7 I8:R9">
    <cfRule type="containsBlanks" dxfId="29" priority="15">
      <formula>LEN(TRIM(I7))=0</formula>
    </cfRule>
  </conditionalFormatting>
  <conditionalFormatting sqref="P5">
    <cfRule type="containsBlanks" priority="5">
      <formula>LEN(TRIM(P5))=0</formula>
    </cfRule>
  </conditionalFormatting>
  <conditionalFormatting sqref="Q3">
    <cfRule type="containsBlanks" dxfId="28" priority="3">
      <formula>LEN(TRIM(Q3))=0</formula>
    </cfRule>
  </conditionalFormatting>
  <pageMargins left="0.70866141732283472" right="0" top="0.35433070866141736" bottom="0.35433070866141736" header="0.31496062992125984" footer="0.31496062992125984"/>
  <pageSetup paperSize="9" scale="93"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P49"/>
  <sheetViews>
    <sheetView workbookViewId="0">
      <selection activeCell="I4" sqref="I4"/>
    </sheetView>
  </sheetViews>
  <sheetFormatPr defaultColWidth="8.90625" defaultRowHeight="13"/>
  <cols>
    <col min="1" max="1" width="16.90625" style="11" bestFit="1" customWidth="1"/>
    <col min="2" max="2" width="15.6328125" style="11" customWidth="1"/>
    <col min="3" max="3" width="16.90625" style="11" bestFit="1" customWidth="1"/>
    <col min="4" max="4" width="4.26953125" style="11" customWidth="1"/>
    <col min="5" max="5" width="19.90625" style="11" customWidth="1"/>
    <col min="6" max="6" width="4.26953125" style="11" customWidth="1"/>
    <col min="7" max="7" width="19.90625" style="11" customWidth="1"/>
    <col min="8" max="8" width="4.26953125" style="11" customWidth="1"/>
    <col min="9" max="9" width="16.08984375" style="11" customWidth="1"/>
    <col min="10" max="10" width="4.26953125" style="11" customWidth="1"/>
    <col min="11" max="11" width="16.08984375" style="11" customWidth="1"/>
    <col min="12" max="12" width="4.26953125" style="11" customWidth="1"/>
    <col min="13" max="13" width="33.90625" style="11" customWidth="1"/>
    <col min="14" max="14" width="4.26953125" style="11" customWidth="1"/>
    <col min="15" max="15" width="33.90625" style="11" customWidth="1"/>
    <col min="16" max="16" width="4.26953125" style="11" customWidth="1"/>
    <col min="17" max="17" width="21.7265625" style="11" customWidth="1"/>
    <col min="18" max="18" width="5" style="11" customWidth="1"/>
    <col min="19" max="19" width="21.7265625" style="11" customWidth="1"/>
    <col min="20" max="20" width="5" style="11" customWidth="1"/>
    <col min="21" max="21" width="3" style="11" bestFit="1" customWidth="1"/>
    <col min="22" max="22" width="4.26953125" style="11" customWidth="1"/>
    <col min="23" max="23" width="3" style="11" bestFit="1" customWidth="1"/>
    <col min="24" max="25" width="9.7265625" style="11" customWidth="1"/>
    <col min="26" max="26" width="10.08984375" style="11" customWidth="1"/>
    <col min="27" max="27" width="4.26953125" style="11" customWidth="1"/>
    <col min="28" max="28" width="12.90625" style="11" customWidth="1"/>
    <col min="29" max="29" width="4.26953125" style="11" customWidth="1"/>
    <col min="30" max="30" width="12.90625" style="11" customWidth="1"/>
    <col min="31" max="31" width="4.26953125" style="11" customWidth="1"/>
    <col min="32" max="32" width="9" style="11" bestFit="1" customWidth="1"/>
    <col min="33" max="33" width="4.26953125" style="11" customWidth="1"/>
    <col min="34" max="34" width="9" style="11" bestFit="1" customWidth="1"/>
    <col min="35" max="35" width="4.26953125" style="11" customWidth="1"/>
    <col min="36" max="36" width="9.08984375" style="11" customWidth="1"/>
    <col min="37" max="37" width="3.08984375" style="11" bestFit="1" customWidth="1"/>
    <col min="38" max="38" width="9.08984375" style="11" customWidth="1"/>
    <col min="39" max="39" width="4.26953125" style="11" customWidth="1"/>
    <col min="40" max="16384" width="8.90625" style="11"/>
  </cols>
  <sheetData>
    <row r="1" spans="1:42">
      <c r="A1" s="11" t="s">
        <v>964</v>
      </c>
      <c r="B1" s="11">
        <v>-1</v>
      </c>
      <c r="C1" s="11" t="s">
        <v>965</v>
      </c>
      <c r="E1" s="11" t="s">
        <v>964</v>
      </c>
      <c r="F1" s="11">
        <v>-1</v>
      </c>
      <c r="G1" s="11" t="s">
        <v>965</v>
      </c>
      <c r="I1" s="11" t="s">
        <v>964</v>
      </c>
      <c r="J1" s="11">
        <v>-1</v>
      </c>
      <c r="K1" s="11" t="s">
        <v>965</v>
      </c>
      <c r="M1" s="11" t="s">
        <v>964</v>
      </c>
      <c r="N1" s="11">
        <v>-1</v>
      </c>
      <c r="O1" s="11" t="s">
        <v>965</v>
      </c>
      <c r="Q1" s="11" t="s">
        <v>964</v>
      </c>
      <c r="R1" s="11">
        <v>-1</v>
      </c>
      <c r="S1" s="11" t="s">
        <v>965</v>
      </c>
      <c r="U1" s="11" t="s">
        <v>965</v>
      </c>
      <c r="V1" s="11">
        <v>-1</v>
      </c>
      <c r="W1" s="11" t="s">
        <v>965</v>
      </c>
      <c r="X1" s="11" t="s">
        <v>966</v>
      </c>
      <c r="Y1" s="12" t="s">
        <v>967</v>
      </c>
      <c r="AB1" s="11" t="s">
        <v>964</v>
      </c>
      <c r="AF1" s="11" t="s">
        <v>964</v>
      </c>
      <c r="AG1" s="11">
        <v>-1</v>
      </c>
      <c r="AH1" s="11" t="s">
        <v>965</v>
      </c>
      <c r="AJ1" s="11" t="s">
        <v>964</v>
      </c>
      <c r="AK1" s="11">
        <v>-1</v>
      </c>
      <c r="AL1" s="11" t="s">
        <v>965</v>
      </c>
      <c r="AN1" s="11" t="s">
        <v>964</v>
      </c>
      <c r="AO1" s="11">
        <v>-1</v>
      </c>
      <c r="AP1" s="11" t="s">
        <v>965</v>
      </c>
    </row>
    <row r="2" spans="1:42" ht="14.25" customHeight="1">
      <c r="A2" t="s">
        <v>104</v>
      </c>
      <c r="B2" s="11">
        <v>51</v>
      </c>
      <c r="C2" s="11" t="s">
        <v>1811</v>
      </c>
      <c r="E2" s="34" t="s">
        <v>968</v>
      </c>
      <c r="F2" s="69" t="s">
        <v>106</v>
      </c>
      <c r="G2" s="68" t="s">
        <v>969</v>
      </c>
      <c r="I2" t="s">
        <v>970</v>
      </c>
      <c r="J2" s="11">
        <v>56</v>
      </c>
      <c r="K2" s="11" t="s">
        <v>1816</v>
      </c>
      <c r="M2" s="77" t="s">
        <v>971</v>
      </c>
      <c r="N2" s="76">
        <v>8</v>
      </c>
      <c r="O2" s="78" t="s">
        <v>972</v>
      </c>
      <c r="Q2" t="s">
        <v>105</v>
      </c>
      <c r="R2" s="11">
        <v>510201</v>
      </c>
      <c r="S2" s="71" t="s">
        <v>973</v>
      </c>
      <c r="U2" s="11" t="s">
        <v>974</v>
      </c>
      <c r="V2" s="11">
        <v>1</v>
      </c>
      <c r="W2" s="11" t="s">
        <v>975</v>
      </c>
      <c r="Z2" s="11" t="s">
        <v>976</v>
      </c>
      <c r="AB2" s="11" t="s">
        <v>977</v>
      </c>
      <c r="AD2" s="11" t="s">
        <v>978</v>
      </c>
      <c r="AF2" s="16" t="s">
        <v>979</v>
      </c>
      <c r="AG2" s="16" t="s">
        <v>106</v>
      </c>
      <c r="AH2" s="16" t="s">
        <v>979</v>
      </c>
      <c r="AI2" s="17"/>
      <c r="AJ2" s="11" t="s">
        <v>980</v>
      </c>
      <c r="AK2" s="11">
        <v>1</v>
      </c>
      <c r="AL2" s="11" t="s">
        <v>981</v>
      </c>
      <c r="AM2" s="17"/>
      <c r="AN2" s="11" t="s">
        <v>982</v>
      </c>
      <c r="AO2" s="11">
        <v>392</v>
      </c>
      <c r="AP2" s="11" t="s">
        <v>983</v>
      </c>
    </row>
    <row r="3" spans="1:42" ht="14.25" customHeight="1">
      <c r="A3" t="s">
        <v>299</v>
      </c>
      <c r="B3" s="11">
        <v>52</v>
      </c>
      <c r="C3" s="11" t="s">
        <v>1812</v>
      </c>
      <c r="E3" s="34" t="s">
        <v>984</v>
      </c>
      <c r="F3" s="69" t="s">
        <v>662</v>
      </c>
      <c r="G3" s="68" t="s">
        <v>985</v>
      </c>
      <c r="I3" t="s">
        <v>986</v>
      </c>
      <c r="J3" s="11">
        <v>57</v>
      </c>
      <c r="K3" s="11" t="s">
        <v>1817</v>
      </c>
      <c r="M3" s="78" t="s">
        <v>987</v>
      </c>
      <c r="N3" s="76">
        <v>9</v>
      </c>
      <c r="O3" s="79" t="s">
        <v>988</v>
      </c>
      <c r="Q3" t="s">
        <v>171</v>
      </c>
      <c r="R3" s="11">
        <v>510203</v>
      </c>
      <c r="S3" s="71" t="s">
        <v>989</v>
      </c>
      <c r="U3" s="11" t="s">
        <v>990</v>
      </c>
      <c r="V3" s="11">
        <v>2</v>
      </c>
      <c r="W3" s="11" t="s">
        <v>991</v>
      </c>
      <c r="Z3" s="11" t="s">
        <v>992</v>
      </c>
      <c r="AB3" s="11" t="s">
        <v>980</v>
      </c>
      <c r="AD3" s="11" t="s">
        <v>993</v>
      </c>
      <c r="AF3" s="16" t="s">
        <v>994</v>
      </c>
      <c r="AG3" s="16" t="s">
        <v>662</v>
      </c>
      <c r="AH3" s="16" t="s">
        <v>994</v>
      </c>
      <c r="AI3" s="17"/>
      <c r="AJ3" s="11" t="s">
        <v>995</v>
      </c>
      <c r="AK3" s="11">
        <v>2</v>
      </c>
      <c r="AL3" s="11" t="s">
        <v>996</v>
      </c>
      <c r="AM3" s="17"/>
      <c r="AN3" s="11" t="s">
        <v>997</v>
      </c>
      <c r="AO3" s="11">
        <v>410</v>
      </c>
      <c r="AP3" s="11" t="s">
        <v>998</v>
      </c>
    </row>
    <row r="4" spans="1:42" ht="14.25" customHeight="1">
      <c r="A4" t="s">
        <v>445</v>
      </c>
      <c r="B4" s="11">
        <v>53</v>
      </c>
      <c r="C4" s="11" t="s">
        <v>1813</v>
      </c>
      <c r="E4" s="34" t="s">
        <v>999</v>
      </c>
      <c r="F4" s="69" t="s">
        <v>748</v>
      </c>
      <c r="G4" s="68" t="s">
        <v>1000</v>
      </c>
      <c r="I4" t="s">
        <v>1806</v>
      </c>
      <c r="J4" s="11">
        <v>58</v>
      </c>
      <c r="K4" s="11" t="s">
        <v>1818</v>
      </c>
      <c r="M4" s="78" t="s">
        <v>1003</v>
      </c>
      <c r="N4" s="76">
        <v>10</v>
      </c>
      <c r="O4" s="79" t="s">
        <v>1004</v>
      </c>
      <c r="Q4" t="s">
        <v>197</v>
      </c>
      <c r="R4" s="11">
        <v>510204</v>
      </c>
      <c r="S4" s="71" t="s">
        <v>1005</v>
      </c>
      <c r="AB4" s="11" t="s">
        <v>995</v>
      </c>
      <c r="AD4" s="11" t="s">
        <v>1006</v>
      </c>
      <c r="AF4" s="16" t="s">
        <v>1007</v>
      </c>
      <c r="AG4" s="16" t="s">
        <v>748</v>
      </c>
      <c r="AH4" s="16" t="s">
        <v>1007</v>
      </c>
      <c r="AI4" s="17"/>
      <c r="AJ4" s="11" t="s">
        <v>977</v>
      </c>
      <c r="AK4" s="11">
        <v>3</v>
      </c>
      <c r="AL4" s="11" t="s">
        <v>993</v>
      </c>
      <c r="AM4" s="17"/>
      <c r="AN4" s="11" t="s">
        <v>1008</v>
      </c>
      <c r="AO4" s="11">
        <v>156</v>
      </c>
      <c r="AP4" s="11" t="s">
        <v>1009</v>
      </c>
    </row>
    <row r="5" spans="1:42" ht="14.25" customHeight="1">
      <c r="A5" s="11" t="s">
        <v>1805</v>
      </c>
      <c r="B5" s="11">
        <v>54</v>
      </c>
      <c r="C5" s="11" t="s">
        <v>1814</v>
      </c>
      <c r="E5" s="34" t="s">
        <v>1012</v>
      </c>
      <c r="F5" s="69" t="s">
        <v>751</v>
      </c>
      <c r="G5" s="68" t="s">
        <v>1013</v>
      </c>
      <c r="I5" t="s">
        <v>1001</v>
      </c>
      <c r="J5" s="11">
        <v>65</v>
      </c>
      <c r="K5" s="11" t="s">
        <v>1002</v>
      </c>
      <c r="M5" s="11" t="s">
        <v>1016</v>
      </c>
      <c r="N5" s="70">
        <v>99</v>
      </c>
      <c r="O5" s="13" t="s">
        <v>1017</v>
      </c>
      <c r="Q5" t="s">
        <v>210</v>
      </c>
      <c r="R5" s="11">
        <v>510205</v>
      </c>
      <c r="S5" s="71" t="s">
        <v>1018</v>
      </c>
      <c r="AB5" s="11" t="s">
        <v>1019</v>
      </c>
      <c r="AD5" s="11" t="s">
        <v>1020</v>
      </c>
      <c r="AF5" s="16" t="s">
        <v>1021</v>
      </c>
      <c r="AG5" s="16" t="s">
        <v>751</v>
      </c>
      <c r="AH5" s="16" t="s">
        <v>1021</v>
      </c>
      <c r="AI5" s="17"/>
      <c r="AM5" s="17"/>
      <c r="AN5" s="11" t="s">
        <v>1022</v>
      </c>
      <c r="AO5" s="11">
        <v>99</v>
      </c>
      <c r="AP5" s="11" t="s">
        <v>1011</v>
      </c>
    </row>
    <row r="6" spans="1:42" ht="14.25" customHeight="1">
      <c r="A6" s="11" t="s">
        <v>1010</v>
      </c>
      <c r="B6" s="11">
        <v>99</v>
      </c>
      <c r="C6" s="11" t="s">
        <v>1815</v>
      </c>
      <c r="D6" s="12"/>
      <c r="E6" s="34" t="s">
        <v>1023</v>
      </c>
      <c r="F6" s="69" t="s">
        <v>759</v>
      </c>
      <c r="G6" s="68" t="s">
        <v>1024</v>
      </c>
      <c r="H6" s="15"/>
      <c r="I6" t="s">
        <v>1014</v>
      </c>
      <c r="J6" s="11">
        <v>86</v>
      </c>
      <c r="K6" s="11" t="s">
        <v>1015</v>
      </c>
      <c r="L6" s="12"/>
      <c r="N6" s="70"/>
      <c r="O6" s="13"/>
      <c r="P6" s="12"/>
      <c r="Q6" t="s">
        <v>226</v>
      </c>
      <c r="R6" s="11">
        <v>510206</v>
      </c>
      <c r="S6" s="71" t="s">
        <v>1027</v>
      </c>
      <c r="V6" s="12"/>
      <c r="AA6" s="12"/>
      <c r="AC6" s="12"/>
      <c r="AD6" s="11" t="s">
        <v>1006</v>
      </c>
      <c r="AE6" s="15"/>
      <c r="AF6" s="16" t="s">
        <v>1028</v>
      </c>
      <c r="AG6" s="16" t="s">
        <v>753</v>
      </c>
      <c r="AH6" s="16" t="s">
        <v>1028</v>
      </c>
      <c r="AI6" s="17"/>
      <c r="AM6" s="17"/>
    </row>
    <row r="7" spans="1:42" ht="14.25" customHeight="1">
      <c r="A7" s="12"/>
      <c r="B7" s="12"/>
      <c r="C7" s="68"/>
      <c r="D7" s="12"/>
      <c r="E7" s="34" t="s">
        <v>1029</v>
      </c>
      <c r="F7" s="69" t="s">
        <v>1030</v>
      </c>
      <c r="G7" s="68" t="s">
        <v>1031</v>
      </c>
      <c r="H7" s="15"/>
      <c r="I7" t="s">
        <v>1025</v>
      </c>
      <c r="J7" s="12">
        <v>87</v>
      </c>
      <c r="K7" s="11" t="s">
        <v>1026</v>
      </c>
      <c r="L7" s="12"/>
      <c r="M7" s="13"/>
      <c r="N7" s="12"/>
      <c r="O7" s="13"/>
      <c r="P7" s="12"/>
      <c r="Q7" t="s">
        <v>283</v>
      </c>
      <c r="R7" s="11">
        <v>510207</v>
      </c>
      <c r="S7" s="71" t="s">
        <v>1034</v>
      </c>
      <c r="V7" s="12"/>
      <c r="Y7" s="12"/>
      <c r="AA7" s="12"/>
      <c r="AC7" s="12"/>
      <c r="AD7" s="11" t="s">
        <v>981</v>
      </c>
      <c r="AE7" s="15"/>
      <c r="AF7" s="16" t="s">
        <v>1035</v>
      </c>
      <c r="AG7" s="16" t="s">
        <v>754</v>
      </c>
      <c r="AH7" s="16" t="s">
        <v>1035</v>
      </c>
      <c r="AI7" s="17"/>
      <c r="AM7" s="17"/>
    </row>
    <row r="8" spans="1:42">
      <c r="A8" s="12"/>
      <c r="B8" s="12"/>
      <c r="C8" s="68"/>
      <c r="D8" s="12"/>
      <c r="E8" s="12"/>
      <c r="F8" s="12"/>
      <c r="G8" s="68"/>
      <c r="H8" s="12"/>
      <c r="I8" t="s">
        <v>1032</v>
      </c>
      <c r="J8" s="12">
        <v>88</v>
      </c>
      <c r="K8" s="11" t="s">
        <v>1033</v>
      </c>
      <c r="L8" s="12"/>
      <c r="M8" s="13"/>
      <c r="N8" s="12"/>
      <c r="P8" s="12"/>
      <c r="Q8" t="s">
        <v>300</v>
      </c>
      <c r="R8" s="12">
        <v>520201</v>
      </c>
      <c r="S8" s="71" t="s">
        <v>1036</v>
      </c>
      <c r="V8" s="12"/>
      <c r="Y8" s="12"/>
      <c r="AA8" s="12"/>
      <c r="AC8" s="12"/>
      <c r="AD8" s="11" t="s">
        <v>996</v>
      </c>
      <c r="AE8" s="15"/>
      <c r="AF8" s="16" t="s">
        <v>1037</v>
      </c>
      <c r="AG8" s="16" t="s">
        <v>756</v>
      </c>
      <c r="AH8" s="16" t="s">
        <v>1037</v>
      </c>
      <c r="AI8" s="17"/>
      <c r="AM8" s="17"/>
    </row>
    <row r="9" spans="1:42">
      <c r="A9" s="12"/>
      <c r="B9" s="12"/>
      <c r="C9" s="68"/>
      <c r="D9" s="12"/>
      <c r="E9" s="12"/>
      <c r="F9" s="12"/>
      <c r="G9" s="68"/>
      <c r="H9" s="12"/>
      <c r="I9" s="12"/>
      <c r="J9" s="12"/>
      <c r="K9" s="68"/>
      <c r="L9" s="12"/>
      <c r="M9" s="12"/>
      <c r="N9" s="12"/>
      <c r="O9" s="68"/>
      <c r="P9" s="12"/>
      <c r="Q9" t="s">
        <v>332</v>
      </c>
      <c r="R9" s="12">
        <v>520202</v>
      </c>
      <c r="S9" s="71" t="s">
        <v>1038</v>
      </c>
      <c r="T9" s="15"/>
      <c r="V9" s="12"/>
      <c r="Y9" s="12"/>
      <c r="AA9" s="12"/>
      <c r="AC9" s="12"/>
      <c r="AE9" s="15"/>
      <c r="AF9" s="16" t="s">
        <v>1039</v>
      </c>
      <c r="AG9" s="16" t="s">
        <v>664</v>
      </c>
      <c r="AH9" s="16" t="s">
        <v>1039</v>
      </c>
      <c r="AI9" s="17"/>
      <c r="AM9" s="17"/>
    </row>
    <row r="10" spans="1:42">
      <c r="A10" s="12"/>
      <c r="B10" s="12"/>
      <c r="C10" s="68"/>
      <c r="D10" s="12"/>
      <c r="E10" s="12"/>
      <c r="F10" s="12"/>
      <c r="G10" s="68"/>
      <c r="H10" s="12"/>
      <c r="I10" s="12"/>
      <c r="J10" s="12"/>
      <c r="K10" s="68"/>
      <c r="L10" s="12"/>
      <c r="M10" s="12"/>
      <c r="N10" s="12"/>
      <c r="P10" s="12"/>
      <c r="Q10" t="s">
        <v>369</v>
      </c>
      <c r="R10" s="12">
        <v>520203</v>
      </c>
      <c r="S10" s="71" t="s">
        <v>1040</v>
      </c>
      <c r="T10" s="15"/>
      <c r="V10" s="12"/>
      <c r="Y10" s="12"/>
      <c r="AA10" s="12"/>
      <c r="AC10" s="12"/>
      <c r="AE10" s="15"/>
      <c r="AF10" s="16" t="s">
        <v>1041</v>
      </c>
      <c r="AG10" s="16" t="s">
        <v>666</v>
      </c>
      <c r="AH10" s="16" t="s">
        <v>1041</v>
      </c>
      <c r="AI10" s="17"/>
      <c r="AM10" s="17"/>
    </row>
    <row r="11" spans="1:42">
      <c r="A11" s="12"/>
      <c r="B11" s="12"/>
      <c r="C11" s="68"/>
      <c r="D11" s="12"/>
      <c r="E11" s="12"/>
      <c r="F11" s="12"/>
      <c r="G11" s="68"/>
      <c r="H11" s="12"/>
      <c r="I11" s="12"/>
      <c r="J11" s="12"/>
      <c r="K11" s="68"/>
      <c r="L11" s="12"/>
      <c r="M11" s="12"/>
      <c r="N11" s="12"/>
      <c r="O11" s="13"/>
      <c r="P11" s="12"/>
      <c r="Q11" t="s">
        <v>383</v>
      </c>
      <c r="R11" s="12">
        <v>520204</v>
      </c>
      <c r="S11" s="71" t="s">
        <v>1042</v>
      </c>
      <c r="T11" s="15"/>
      <c r="V11" s="12"/>
      <c r="Y11" s="12"/>
      <c r="AA11" s="12"/>
      <c r="AF11" s="16" t="s">
        <v>1043</v>
      </c>
      <c r="AG11" s="16" t="s">
        <v>759</v>
      </c>
      <c r="AH11" s="16" t="s">
        <v>1043</v>
      </c>
      <c r="AI11" s="17"/>
      <c r="AM11" s="17"/>
    </row>
    <row r="12" spans="1:42">
      <c r="A12" s="13"/>
      <c r="B12" s="13"/>
      <c r="C12" s="13"/>
      <c r="D12" s="13"/>
      <c r="E12" s="13"/>
      <c r="F12" s="13"/>
      <c r="G12" s="13"/>
      <c r="H12" s="13"/>
      <c r="I12" s="13"/>
      <c r="J12" s="13"/>
      <c r="K12" s="13"/>
      <c r="L12" s="13"/>
      <c r="M12" s="13"/>
      <c r="N12" s="13"/>
      <c r="O12" s="13"/>
      <c r="P12" s="13"/>
      <c r="Q12" t="s">
        <v>403</v>
      </c>
      <c r="R12" s="12">
        <v>520205</v>
      </c>
      <c r="S12" s="71" t="s">
        <v>1044</v>
      </c>
      <c r="T12" s="15"/>
      <c r="V12" s="13"/>
      <c r="Y12" s="13"/>
      <c r="AA12" s="13"/>
      <c r="AB12" s="11" t="s">
        <v>964</v>
      </c>
      <c r="AC12" s="13">
        <v>-1</v>
      </c>
      <c r="AD12" s="11" t="s">
        <v>965</v>
      </c>
      <c r="AE12" s="14"/>
      <c r="AF12" s="16" t="s">
        <v>1045</v>
      </c>
      <c r="AG12" s="16" t="s">
        <v>761</v>
      </c>
      <c r="AH12" s="16" t="s">
        <v>1045</v>
      </c>
      <c r="AI12" s="17"/>
      <c r="AM12" s="17"/>
    </row>
    <row r="13" spans="1:42">
      <c r="O13" s="13"/>
      <c r="Q13" t="s">
        <v>428</v>
      </c>
      <c r="R13" s="12">
        <v>520206</v>
      </c>
      <c r="S13" s="71" t="s">
        <v>1046</v>
      </c>
      <c r="T13" s="15"/>
      <c r="AB13" s="11" t="s">
        <v>977</v>
      </c>
      <c r="AC13" s="11">
        <v>11</v>
      </c>
      <c r="AD13" s="11" t="s">
        <v>978</v>
      </c>
      <c r="AF13" s="16" t="s">
        <v>1047</v>
      </c>
      <c r="AG13" s="16" t="s">
        <v>770</v>
      </c>
      <c r="AH13" s="16" t="s">
        <v>1047</v>
      </c>
      <c r="AI13" s="17"/>
      <c r="AM13" s="17"/>
    </row>
    <row r="14" spans="1:42">
      <c r="Q14" t="s">
        <v>446</v>
      </c>
      <c r="R14" s="11">
        <v>530201</v>
      </c>
      <c r="S14" s="71" t="s">
        <v>1048</v>
      </c>
      <c r="T14" s="15"/>
      <c r="AB14" s="11" t="s">
        <v>1049</v>
      </c>
      <c r="AC14" s="11">
        <v>12</v>
      </c>
      <c r="AD14" s="11" t="s">
        <v>1020</v>
      </c>
      <c r="AF14" s="16" t="s">
        <v>1050</v>
      </c>
      <c r="AG14" s="16" t="s">
        <v>784</v>
      </c>
      <c r="AH14" s="16" t="s">
        <v>1050</v>
      </c>
      <c r="AI14" s="17"/>
      <c r="AM14" s="17"/>
    </row>
    <row r="15" spans="1:42">
      <c r="Q15" t="s">
        <v>494</v>
      </c>
      <c r="R15" s="11">
        <v>530202</v>
      </c>
      <c r="S15" s="71" t="s">
        <v>1051</v>
      </c>
      <c r="AF15" s="16" t="s">
        <v>1052</v>
      </c>
      <c r="AG15" s="16" t="s">
        <v>668</v>
      </c>
      <c r="AH15" s="16" t="s">
        <v>1052</v>
      </c>
      <c r="AI15" s="17"/>
      <c r="AM15" s="17"/>
    </row>
    <row r="16" spans="1:42">
      <c r="Q16" t="s">
        <v>517</v>
      </c>
      <c r="R16" s="11">
        <v>530203</v>
      </c>
      <c r="S16" s="71" t="s">
        <v>1053</v>
      </c>
      <c r="AF16" s="16" t="s">
        <v>1054</v>
      </c>
      <c r="AG16" s="16" t="s">
        <v>670</v>
      </c>
      <c r="AH16" s="16" t="s">
        <v>1054</v>
      </c>
      <c r="AI16" s="17"/>
      <c r="AM16" s="17"/>
    </row>
    <row r="17" spans="1:39">
      <c r="Q17" t="s">
        <v>539</v>
      </c>
      <c r="R17" s="11">
        <v>530204</v>
      </c>
      <c r="S17" s="71" t="s">
        <v>1055</v>
      </c>
      <c r="AF17" s="16" t="s">
        <v>1056</v>
      </c>
      <c r="AG17" s="16" t="s">
        <v>672</v>
      </c>
      <c r="AH17" s="16" t="s">
        <v>1056</v>
      </c>
      <c r="AI17" s="17"/>
      <c r="AM17" s="17"/>
    </row>
    <row r="18" spans="1:39">
      <c r="Q18" t="s">
        <v>563</v>
      </c>
      <c r="R18" s="11">
        <v>530205</v>
      </c>
      <c r="S18" s="71" t="s">
        <v>1057</v>
      </c>
      <c r="AF18" s="16" t="s">
        <v>1058</v>
      </c>
      <c r="AG18" s="16" t="s">
        <v>674</v>
      </c>
      <c r="AH18" s="16" t="s">
        <v>1058</v>
      </c>
      <c r="AI18" s="17"/>
      <c r="AM18" s="17"/>
    </row>
    <row r="19" spans="1:39">
      <c r="Q19" t="s">
        <v>604</v>
      </c>
      <c r="R19" s="11">
        <v>530206</v>
      </c>
      <c r="S19" s="71" t="s">
        <v>1059</v>
      </c>
      <c r="AF19" s="16" t="s">
        <v>1060</v>
      </c>
      <c r="AG19" s="16" t="s">
        <v>808</v>
      </c>
      <c r="AH19" s="16" t="s">
        <v>1060</v>
      </c>
      <c r="AI19" s="17"/>
      <c r="AM19" s="17"/>
    </row>
    <row r="20" spans="1:39">
      <c r="Q20" t="s">
        <v>625</v>
      </c>
      <c r="R20" s="11">
        <v>530207</v>
      </c>
      <c r="S20" s="71" t="s">
        <v>1061</v>
      </c>
      <c r="AB20" s="11" t="s">
        <v>964</v>
      </c>
      <c r="AC20" s="11">
        <v>-1</v>
      </c>
      <c r="AD20" s="11" t="s">
        <v>965</v>
      </c>
      <c r="AF20" s="16" t="s">
        <v>1062</v>
      </c>
      <c r="AG20" s="16" t="s">
        <v>676</v>
      </c>
      <c r="AH20" s="16" t="s">
        <v>1062</v>
      </c>
      <c r="AI20" s="17"/>
      <c r="AM20" s="17"/>
    </row>
    <row r="21" spans="1:39">
      <c r="A21" s="11" t="s">
        <v>1063</v>
      </c>
      <c r="B21" s="11">
        <f>IF(アクセス読み取り用!L2&lt;DATE(1901,1,1),0,IF(アクセス読み取り用!L2&lt;DATE(2018,4,1),1,2))</f>
        <v>0</v>
      </c>
      <c r="C21" s="11" t="s">
        <v>1064</v>
      </c>
      <c r="Q21" t="s">
        <v>642</v>
      </c>
      <c r="R21" s="11">
        <v>530208</v>
      </c>
      <c r="S21" s="71" t="s">
        <v>1065</v>
      </c>
      <c r="AB21" s="11" t="s">
        <v>980</v>
      </c>
      <c r="AC21" s="11">
        <v>21</v>
      </c>
      <c r="AD21" s="11" t="s">
        <v>1006</v>
      </c>
      <c r="AF21" s="16" t="s">
        <v>1066</v>
      </c>
      <c r="AG21" s="16" t="s">
        <v>1030</v>
      </c>
      <c r="AH21" s="16" t="s">
        <v>1066</v>
      </c>
      <c r="AI21" s="17"/>
      <c r="AM21" s="17"/>
    </row>
    <row r="22" spans="1:39">
      <c r="A22" s="11" t="s">
        <v>1067</v>
      </c>
      <c r="B22" s="11">
        <f>IF(アクセス読み取り用!A2="",0,IF(COUNTIF(アクセス読み取り用!A2,"*H*"),1,2))</f>
        <v>0</v>
      </c>
      <c r="C22" s="11" t="s">
        <v>1068</v>
      </c>
      <c r="Q22" s="37" t="s">
        <v>1069</v>
      </c>
      <c r="R22" s="11">
        <v>530209</v>
      </c>
      <c r="S22" s="71" t="s">
        <v>1070</v>
      </c>
      <c r="AB22" s="11" t="s">
        <v>995</v>
      </c>
      <c r="AC22" s="11">
        <v>31</v>
      </c>
      <c r="AD22" s="11" t="s">
        <v>996</v>
      </c>
      <c r="AF22" s="16" t="s">
        <v>1071</v>
      </c>
      <c r="AG22" s="16" t="s">
        <v>677</v>
      </c>
      <c r="AH22" s="16" t="s">
        <v>1071</v>
      </c>
      <c r="AI22" s="17"/>
      <c r="AM22" s="17"/>
    </row>
    <row r="23" spans="1:39">
      <c r="A23" s="11" t="s">
        <v>1072</v>
      </c>
      <c r="B23" s="11" t="e">
        <f>IF(アクセス読み取り用!V2=53,1,0)</f>
        <v>#N/A</v>
      </c>
      <c r="C23" s="11" t="s">
        <v>1073</v>
      </c>
      <c r="Q23" s="37" t="s">
        <v>651</v>
      </c>
      <c r="R23" s="11">
        <v>530210</v>
      </c>
      <c r="S23" s="71" t="s">
        <v>1074</v>
      </c>
      <c r="AF23" s="16" t="s">
        <v>1075</v>
      </c>
      <c r="AG23" s="16" t="s">
        <v>679</v>
      </c>
      <c r="AH23" s="16" t="s">
        <v>1075</v>
      </c>
      <c r="AI23" s="17"/>
      <c r="AM23" s="17"/>
    </row>
    <row r="24" spans="1:39">
      <c r="A24" s="11" t="s">
        <v>1076</v>
      </c>
      <c r="B24" s="11" t="e">
        <f>IF(アクセス読み取り用!X2="08",1,IF(アクセス読み取り用!X2="09",2,IF(アクセス読み取り用!X2="10",3,0)))</f>
        <v>#N/A</v>
      </c>
      <c r="C24" s="11" t="s">
        <v>1077</v>
      </c>
      <c r="E24" s="13"/>
      <c r="I24" s="13"/>
      <c r="K24" s="13"/>
      <c r="M24" s="13"/>
      <c r="Q24" t="s">
        <v>659</v>
      </c>
      <c r="R24" s="11">
        <v>530411</v>
      </c>
      <c r="S24" s="71" t="s">
        <v>1078</v>
      </c>
      <c r="AF24" s="16" t="s">
        <v>1079</v>
      </c>
      <c r="AG24" s="16" t="s">
        <v>681</v>
      </c>
      <c r="AH24" s="16" t="s">
        <v>1079</v>
      </c>
      <c r="AI24" s="17"/>
      <c r="AM24" s="17"/>
    </row>
    <row r="25" spans="1:39">
      <c r="A25" s="11" t="s">
        <v>1807</v>
      </c>
      <c r="B25" s="11" t="e">
        <f>IF(AND(B23=1,B24&gt;=1),1,0)</f>
        <v>#N/A</v>
      </c>
      <c r="C25" s="11" t="s">
        <v>1080</v>
      </c>
      <c r="E25" s="13"/>
      <c r="G25" s="13"/>
      <c r="I25" s="13"/>
      <c r="K25" s="13"/>
      <c r="M25" s="13"/>
      <c r="Q25" s="11" t="s">
        <v>1809</v>
      </c>
      <c r="R25" s="11">
        <v>54</v>
      </c>
      <c r="S25" s="11" t="s">
        <v>1808</v>
      </c>
      <c r="AF25" s="16" t="s">
        <v>1081</v>
      </c>
      <c r="AG25" s="16" t="s">
        <v>683</v>
      </c>
      <c r="AH25" s="16" t="s">
        <v>1081</v>
      </c>
      <c r="AI25" s="17"/>
      <c r="AM25" s="17"/>
    </row>
    <row r="26" spans="1:39">
      <c r="B26" s="11" t="str">
        <f>"Waseda University"&amp;" "&amp;'Data Entry Sheet for submission'!C24</f>
        <v xml:space="preserve">Waseda University </v>
      </c>
      <c r="E26" s="14"/>
      <c r="G26" s="14"/>
      <c r="I26" s="14"/>
      <c r="K26" s="14"/>
      <c r="M26" s="14"/>
      <c r="O26" s="14"/>
      <c r="Q26" s="11" t="s">
        <v>1022</v>
      </c>
      <c r="R26" s="11">
        <v>99</v>
      </c>
      <c r="S26" s="11" t="s">
        <v>1011</v>
      </c>
      <c r="AF26" s="16" t="s">
        <v>1082</v>
      </c>
      <c r="AG26" s="16" t="s">
        <v>685</v>
      </c>
      <c r="AH26" s="16" t="s">
        <v>1082</v>
      </c>
      <c r="AI26" s="17"/>
      <c r="AM26" s="17"/>
    </row>
    <row r="27" spans="1:39">
      <c r="A27" s="11" t="s">
        <v>1083</v>
      </c>
      <c r="B27" s="11" t="e">
        <f>IF(AND(B25=1,B24=1,B22=1),1,0)</f>
        <v>#N/A</v>
      </c>
      <c r="C27" s="120" t="s">
        <v>1084</v>
      </c>
      <c r="E27" s="14"/>
      <c r="G27" s="14"/>
      <c r="I27" s="14"/>
      <c r="K27" s="14"/>
      <c r="M27" s="14"/>
      <c r="O27" s="14"/>
      <c r="AB27" s="11" t="s">
        <v>964</v>
      </c>
      <c r="AC27" s="11">
        <v>-1</v>
      </c>
      <c r="AD27" s="11" t="s">
        <v>965</v>
      </c>
      <c r="AF27" s="16" t="s">
        <v>1085</v>
      </c>
      <c r="AG27" s="16" t="s">
        <v>687</v>
      </c>
      <c r="AH27" s="16" t="s">
        <v>1085</v>
      </c>
      <c r="AI27" s="17"/>
      <c r="AM27" s="17"/>
    </row>
    <row r="28" spans="1:39">
      <c r="A28" s="11" t="s">
        <v>1086</v>
      </c>
      <c r="B28" s="11" t="e">
        <f>IF(AND(B25=1,B24=1,B22=2),2,0)</f>
        <v>#N/A</v>
      </c>
      <c r="C28" s="120" t="s">
        <v>1087</v>
      </c>
      <c r="E28" s="14"/>
      <c r="G28" s="14"/>
      <c r="I28" s="14"/>
      <c r="K28" s="14"/>
      <c r="M28" s="14"/>
      <c r="O28" s="14"/>
      <c r="AB28" s="11" t="s">
        <v>1019</v>
      </c>
      <c r="AC28" s="11">
        <v>22</v>
      </c>
      <c r="AD28" s="11" t="s">
        <v>981</v>
      </c>
      <c r="AF28" s="16" t="s">
        <v>1088</v>
      </c>
      <c r="AG28" s="16" t="s">
        <v>1089</v>
      </c>
      <c r="AH28" s="16" t="s">
        <v>1088</v>
      </c>
      <c r="AI28" s="17"/>
      <c r="AM28" s="17"/>
    </row>
    <row r="29" spans="1:39">
      <c r="A29" s="11" t="s">
        <v>1090</v>
      </c>
      <c r="B29" s="11" t="e">
        <f>IF(AND(B25=1,B24=2),3,0)</f>
        <v>#N/A</v>
      </c>
      <c r="C29" s="120" t="s">
        <v>1091</v>
      </c>
      <c r="E29" s="14"/>
      <c r="G29" s="14"/>
      <c r="I29" s="14"/>
      <c r="K29" s="14"/>
      <c r="M29" s="14"/>
      <c r="O29" s="14"/>
      <c r="AB29" s="11" t="s">
        <v>995</v>
      </c>
      <c r="AC29" s="11">
        <v>31</v>
      </c>
      <c r="AD29" s="11" t="s">
        <v>996</v>
      </c>
      <c r="AF29" s="16" t="s">
        <v>1092</v>
      </c>
      <c r="AG29" s="16" t="s">
        <v>689</v>
      </c>
      <c r="AH29" s="16" t="s">
        <v>1092</v>
      </c>
      <c r="AI29" s="17"/>
      <c r="AM29" s="17"/>
    </row>
    <row r="30" spans="1:39">
      <c r="A30" s="11" t="s">
        <v>1093</v>
      </c>
      <c r="B30" s="11" t="e">
        <f>IF(AND(B25=1,B24=3,B21=1),4,0)</f>
        <v>#N/A</v>
      </c>
      <c r="C30" s="120" t="s">
        <v>1094</v>
      </c>
      <c r="AB30" s="11" t="s">
        <v>1095</v>
      </c>
      <c r="AC30" s="11">
        <v>41</v>
      </c>
      <c r="AD30" s="11" t="s">
        <v>993</v>
      </c>
      <c r="AF30" s="16" t="s">
        <v>1096</v>
      </c>
      <c r="AG30" s="16" t="s">
        <v>691</v>
      </c>
      <c r="AH30" s="16" t="s">
        <v>1096</v>
      </c>
      <c r="AI30" s="17"/>
      <c r="AM30" s="17"/>
    </row>
    <row r="31" spans="1:39">
      <c r="A31" s="11" t="s">
        <v>1097</v>
      </c>
      <c r="B31" s="11" t="e">
        <f>IF(AND(B25=1,B24=3,B21=2),5,0)</f>
        <v>#N/A</v>
      </c>
      <c r="C31" s="120" t="s">
        <v>1098</v>
      </c>
      <c r="AF31" s="16" t="s">
        <v>1099</v>
      </c>
      <c r="AG31" s="16" t="s">
        <v>694</v>
      </c>
      <c r="AH31" s="16" t="s">
        <v>1099</v>
      </c>
      <c r="AI31" s="17"/>
      <c r="AM31" s="17"/>
    </row>
    <row r="32" spans="1:39">
      <c r="AF32" s="16" t="s">
        <v>1100</v>
      </c>
      <c r="AG32" s="16" t="s">
        <v>697</v>
      </c>
      <c r="AH32" s="16" t="s">
        <v>1100</v>
      </c>
      <c r="AI32" s="17"/>
      <c r="AM32" s="17"/>
    </row>
    <row r="33" spans="2:39">
      <c r="B33" s="11" t="e">
        <f>IF(B25=0,0,MAX(B27:B31))</f>
        <v>#N/A</v>
      </c>
      <c r="C33" t="e">
        <f>IF(B33=0,B26,VLOOKUP(B33,B27:C31,2,FALSE))</f>
        <v>#N/A</v>
      </c>
      <c r="AF33" s="16" t="s">
        <v>1101</v>
      </c>
      <c r="AG33" s="16" t="s">
        <v>700</v>
      </c>
      <c r="AH33" s="16" t="s">
        <v>1101</v>
      </c>
      <c r="AI33" s="17"/>
      <c r="AM33" s="17"/>
    </row>
    <row r="34" spans="2:39">
      <c r="AF34" s="16" t="s">
        <v>1102</v>
      </c>
      <c r="AG34" s="16" t="s">
        <v>703</v>
      </c>
      <c r="AH34" s="16" t="s">
        <v>1102</v>
      </c>
      <c r="AI34" s="17"/>
      <c r="AM34" s="17"/>
    </row>
    <row r="35" spans="2:39">
      <c r="AF35" s="16" t="s">
        <v>1103</v>
      </c>
      <c r="AG35" s="16" t="s">
        <v>705</v>
      </c>
      <c r="AH35" s="16" t="s">
        <v>1103</v>
      </c>
      <c r="AI35" s="17"/>
      <c r="AM35" s="17"/>
    </row>
    <row r="36" spans="2:39">
      <c r="AB36" s="11" t="s">
        <v>964</v>
      </c>
      <c r="AC36" s="11">
        <v>-1</v>
      </c>
      <c r="AD36" s="11" t="s">
        <v>965</v>
      </c>
      <c r="AF36" s="16" t="s">
        <v>1104</v>
      </c>
      <c r="AG36" s="16" t="s">
        <v>707</v>
      </c>
      <c r="AH36" s="16" t="s">
        <v>1104</v>
      </c>
      <c r="AI36" s="17"/>
      <c r="AM36" s="17"/>
    </row>
    <row r="37" spans="2:39">
      <c r="AB37" s="11" t="s">
        <v>980</v>
      </c>
      <c r="AC37" s="11">
        <v>21</v>
      </c>
      <c r="AD37" s="11" t="s">
        <v>1006</v>
      </c>
      <c r="AF37" s="16" t="s">
        <v>1105</v>
      </c>
      <c r="AG37" s="16" t="s">
        <v>709</v>
      </c>
      <c r="AH37" s="16" t="s">
        <v>1105</v>
      </c>
      <c r="AI37" s="17"/>
      <c r="AM37" s="17"/>
    </row>
    <row r="38" spans="2:39">
      <c r="AB38" s="11" t="s">
        <v>1019</v>
      </c>
      <c r="AC38" s="11">
        <v>22</v>
      </c>
      <c r="AD38" s="11" t="s">
        <v>981</v>
      </c>
      <c r="AF38" s="16" t="s">
        <v>1106</v>
      </c>
      <c r="AG38" s="16" t="s">
        <v>711</v>
      </c>
      <c r="AH38" s="16" t="s">
        <v>1106</v>
      </c>
      <c r="AI38" s="17"/>
      <c r="AM38" s="17"/>
    </row>
    <row r="39" spans="2:39">
      <c r="AB39" s="11" t="s">
        <v>995</v>
      </c>
      <c r="AC39" s="11">
        <v>31</v>
      </c>
      <c r="AD39" s="11" t="s">
        <v>996</v>
      </c>
      <c r="AF39" s="16" t="s">
        <v>1107</v>
      </c>
      <c r="AG39" s="16" t="s">
        <v>713</v>
      </c>
      <c r="AH39" s="16" t="s">
        <v>1107</v>
      </c>
      <c r="AI39" s="17"/>
      <c r="AM39" s="17"/>
    </row>
    <row r="40" spans="2:39">
      <c r="AB40" s="11" t="s">
        <v>1095</v>
      </c>
      <c r="AC40" s="11">
        <v>41</v>
      </c>
      <c r="AD40" s="11" t="s">
        <v>993</v>
      </c>
      <c r="AF40" s="16" t="s">
        <v>1108</v>
      </c>
      <c r="AG40" s="16" t="s">
        <v>715</v>
      </c>
      <c r="AH40" s="16" t="s">
        <v>1108</v>
      </c>
      <c r="AI40" s="17"/>
      <c r="AM40" s="17"/>
    </row>
    <row r="41" spans="2:39">
      <c r="AF41" s="16" t="s">
        <v>1109</v>
      </c>
      <c r="AG41" s="16" t="s">
        <v>1110</v>
      </c>
      <c r="AH41" s="16" t="s">
        <v>1109</v>
      </c>
      <c r="AI41" s="17"/>
      <c r="AM41" s="17"/>
    </row>
    <row r="42" spans="2:39">
      <c r="AF42" s="16" t="s">
        <v>1111</v>
      </c>
      <c r="AG42" s="16" t="s">
        <v>1112</v>
      </c>
      <c r="AH42" s="16" t="s">
        <v>1111</v>
      </c>
      <c r="AI42" s="17"/>
      <c r="AM42" s="17"/>
    </row>
    <row r="43" spans="2:39">
      <c r="AF43" s="16" t="s">
        <v>1113</v>
      </c>
      <c r="AG43" s="16" t="s">
        <v>1114</v>
      </c>
      <c r="AH43" s="16" t="s">
        <v>1113</v>
      </c>
      <c r="AI43" s="17"/>
      <c r="AM43" s="17"/>
    </row>
    <row r="44" spans="2:39">
      <c r="AF44" s="16" t="s">
        <v>1115</v>
      </c>
      <c r="AG44" s="16" t="s">
        <v>1116</v>
      </c>
      <c r="AH44" s="16" t="s">
        <v>1115</v>
      </c>
      <c r="AI44" s="17"/>
      <c r="AM44" s="17"/>
    </row>
    <row r="45" spans="2:39">
      <c r="AF45" s="16" t="s">
        <v>1117</v>
      </c>
      <c r="AG45" s="16" t="s">
        <v>1118</v>
      </c>
      <c r="AH45" s="16" t="s">
        <v>1117</v>
      </c>
      <c r="AI45" s="17"/>
      <c r="AM45" s="17"/>
    </row>
    <row r="46" spans="2:39">
      <c r="AF46" s="16" t="s">
        <v>1119</v>
      </c>
      <c r="AG46" s="16" t="s">
        <v>1120</v>
      </c>
      <c r="AH46" s="16" t="s">
        <v>1119</v>
      </c>
      <c r="AI46" s="17"/>
      <c r="AM46" s="17"/>
    </row>
    <row r="47" spans="2:39">
      <c r="AF47" s="16" t="s">
        <v>1121</v>
      </c>
      <c r="AG47" s="16" t="s">
        <v>1122</v>
      </c>
      <c r="AH47" s="16" t="s">
        <v>1121</v>
      </c>
      <c r="AI47" s="17"/>
      <c r="AM47" s="17"/>
    </row>
    <row r="48" spans="2:39">
      <c r="AF48" s="16" t="s">
        <v>1123</v>
      </c>
      <c r="AG48" s="16" t="s">
        <v>1124</v>
      </c>
      <c r="AH48" s="16" t="s">
        <v>1123</v>
      </c>
      <c r="AI48" s="17"/>
      <c r="AM48" s="17"/>
    </row>
    <row r="49" spans="32:35">
      <c r="AF49" s="16" t="s">
        <v>1125</v>
      </c>
      <c r="AG49" s="16">
        <v>99</v>
      </c>
      <c r="AH49" s="16" t="s">
        <v>1126</v>
      </c>
      <c r="AI49" s="17"/>
    </row>
  </sheetData>
  <phoneticPr fontId="5"/>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0"/>
  <sheetViews>
    <sheetView showZeros="0" view="pageBreakPreview" zoomScale="60" zoomScaleNormal="80" workbookViewId="0">
      <selection activeCell="A2" sqref="A2:N2"/>
    </sheetView>
  </sheetViews>
  <sheetFormatPr defaultColWidth="8.90625" defaultRowHeight="23"/>
  <cols>
    <col min="1" max="7" width="8.90625" style="46"/>
    <col min="8" max="8" width="4.08984375" style="46" customWidth="1"/>
    <col min="9" max="16384" width="8.90625" style="46"/>
  </cols>
  <sheetData>
    <row r="1" spans="1:14" s="40" customFormat="1" ht="28">
      <c r="A1" s="320" t="str">
        <f>""&amp;"　"&amp;'Data Entry Sheet for submission'!C24</f>
        <v>　</v>
      </c>
      <c r="B1" s="320"/>
      <c r="C1" s="320"/>
      <c r="D1" s="320"/>
      <c r="E1" s="320"/>
      <c r="F1" s="320"/>
      <c r="G1" s="320"/>
      <c r="H1" s="320"/>
      <c r="I1" s="320"/>
      <c r="J1" s="320"/>
      <c r="K1" s="320"/>
      <c r="L1" s="320"/>
      <c r="M1" s="320"/>
      <c r="N1" s="320"/>
    </row>
    <row r="2" spans="1:14" ht="25.5">
      <c r="A2" s="331" t="s">
        <v>855</v>
      </c>
      <c r="B2" s="331"/>
      <c r="C2" s="331"/>
      <c r="D2" s="331"/>
      <c r="E2" s="331"/>
      <c r="F2" s="331"/>
      <c r="G2" s="331"/>
      <c r="H2" s="331"/>
      <c r="I2" s="331"/>
      <c r="J2" s="331"/>
      <c r="K2" s="331"/>
      <c r="L2" s="331"/>
      <c r="M2" s="331"/>
      <c r="N2" s="331"/>
    </row>
    <row r="6" spans="1:14" ht="42" customHeight="1">
      <c r="A6" s="322" t="s">
        <v>856</v>
      </c>
      <c r="B6" s="322"/>
      <c r="C6" s="322"/>
      <c r="D6" s="322"/>
      <c r="E6" s="322"/>
      <c r="F6" s="322"/>
      <c r="G6" s="322"/>
      <c r="H6" s="322"/>
      <c r="I6" s="322"/>
      <c r="J6" s="322"/>
      <c r="K6" s="322"/>
      <c r="L6" s="322"/>
      <c r="M6" s="322"/>
      <c r="N6" s="322"/>
    </row>
    <row r="7" spans="1:14" s="149" customFormat="1" ht="33">
      <c r="A7" s="328" t="s">
        <v>857</v>
      </c>
      <c r="B7" s="328"/>
      <c r="C7" s="328"/>
      <c r="D7" s="328"/>
      <c r="E7" s="328"/>
      <c r="F7" s="328"/>
      <c r="G7" s="328"/>
      <c r="H7" s="328"/>
      <c r="I7" s="328"/>
      <c r="J7" s="328"/>
      <c r="K7" s="328"/>
      <c r="L7" s="328"/>
      <c r="M7" s="328"/>
      <c r="N7" s="328"/>
    </row>
    <row r="9" spans="1:14" ht="28">
      <c r="A9" s="323" t="s">
        <v>858</v>
      </c>
      <c r="B9" s="323"/>
      <c r="C9" s="323"/>
      <c r="D9" s="323"/>
      <c r="E9" s="323"/>
      <c r="F9" s="323"/>
      <c r="G9" s="323"/>
      <c r="H9" s="323"/>
      <c r="I9" s="323"/>
      <c r="J9" s="323"/>
      <c r="K9" s="323"/>
      <c r="L9" s="323"/>
      <c r="M9" s="323"/>
      <c r="N9" s="323"/>
    </row>
    <row r="10" spans="1:14" s="149" customFormat="1">
      <c r="A10" s="329" t="s">
        <v>74</v>
      </c>
      <c r="B10" s="329"/>
      <c r="C10" s="329"/>
      <c r="D10" s="329"/>
      <c r="E10" s="329"/>
      <c r="F10" s="329"/>
      <c r="G10" s="329"/>
      <c r="H10" s="329"/>
      <c r="I10" s="329"/>
      <c r="J10" s="329"/>
      <c r="K10" s="329"/>
      <c r="L10" s="329"/>
      <c r="M10" s="329"/>
      <c r="N10" s="329"/>
    </row>
    <row r="11" spans="1:14" ht="90" customHeight="1">
      <c r="A11" s="324">
        <f>'Data Entry Sheet for submission'!C29</f>
        <v>0</v>
      </c>
      <c r="B11" s="324"/>
      <c r="C11" s="324"/>
      <c r="D11" s="324"/>
      <c r="E11" s="324"/>
      <c r="F11" s="324"/>
      <c r="G11" s="324"/>
      <c r="H11" s="324"/>
      <c r="I11" s="324"/>
      <c r="J11" s="324"/>
      <c r="K11" s="324"/>
      <c r="L11" s="324"/>
      <c r="M11" s="324"/>
      <c r="N11" s="324"/>
    </row>
    <row r="12" spans="1:14" ht="90" customHeight="1">
      <c r="A12" s="325">
        <f>'Data Entry Sheet for submission'!C31</f>
        <v>0</v>
      </c>
      <c r="B12" s="325"/>
      <c r="C12" s="325"/>
      <c r="D12" s="325"/>
      <c r="E12" s="325"/>
      <c r="F12" s="325"/>
      <c r="G12" s="325"/>
      <c r="H12" s="325"/>
      <c r="I12" s="325"/>
      <c r="J12" s="325"/>
      <c r="K12" s="325"/>
      <c r="L12" s="325"/>
      <c r="M12" s="325"/>
      <c r="N12" s="325"/>
    </row>
    <row r="13" spans="1:14">
      <c r="A13" s="47"/>
      <c r="B13" s="47"/>
      <c r="C13" s="47"/>
      <c r="D13" s="47"/>
      <c r="E13" s="47"/>
      <c r="F13" s="47"/>
      <c r="G13" s="47"/>
      <c r="H13" s="47"/>
      <c r="I13" s="47"/>
      <c r="J13" s="47"/>
      <c r="K13" s="47"/>
      <c r="L13" s="47"/>
      <c r="M13" s="47"/>
      <c r="N13" s="47"/>
    </row>
    <row r="14" spans="1:14" ht="90" customHeight="1">
      <c r="A14" s="326">
        <f>'Data Entry Sheet for submission'!C30</f>
        <v>0</v>
      </c>
      <c r="B14" s="324"/>
      <c r="C14" s="324"/>
      <c r="D14" s="324"/>
      <c r="E14" s="324"/>
      <c r="F14" s="324"/>
      <c r="G14" s="324"/>
      <c r="H14" s="324"/>
      <c r="I14" s="324"/>
      <c r="J14" s="324"/>
      <c r="K14" s="324"/>
      <c r="L14" s="324"/>
      <c r="M14" s="324"/>
      <c r="N14" s="324"/>
    </row>
    <row r="15" spans="1:14" ht="90" customHeight="1">
      <c r="A15" s="325">
        <f>'Data Entry Sheet for submission'!C32</f>
        <v>0</v>
      </c>
      <c r="B15" s="325"/>
      <c r="C15" s="325"/>
      <c r="D15" s="325"/>
      <c r="E15" s="325"/>
      <c r="F15" s="325"/>
      <c r="G15" s="325"/>
      <c r="H15" s="325"/>
      <c r="I15" s="325"/>
      <c r="J15" s="325"/>
      <c r="K15" s="325"/>
      <c r="L15" s="325"/>
      <c r="M15" s="325"/>
      <c r="N15" s="325"/>
    </row>
    <row r="19" spans="1:14" ht="27" customHeight="1"/>
    <row r="20" spans="1:14" ht="27" customHeight="1"/>
    <row r="21" spans="1:14" ht="28">
      <c r="A21" s="323" t="s">
        <v>859</v>
      </c>
      <c r="B21" s="323"/>
      <c r="C21" s="323"/>
      <c r="D21" s="323"/>
      <c r="E21" s="323"/>
      <c r="F21" s="323"/>
      <c r="G21" s="323"/>
      <c r="H21" s="323"/>
      <c r="I21" s="323"/>
      <c r="J21" s="323"/>
      <c r="K21" s="323"/>
      <c r="L21" s="323"/>
      <c r="M21" s="323"/>
      <c r="N21" s="323"/>
    </row>
    <row r="22" spans="1:14">
      <c r="A22" s="330" t="s">
        <v>860</v>
      </c>
      <c r="B22" s="330"/>
      <c r="C22" s="330"/>
      <c r="D22" s="330"/>
      <c r="E22" s="330"/>
      <c r="F22" s="330"/>
      <c r="G22" s="330"/>
      <c r="H22" s="330"/>
      <c r="I22" s="330"/>
      <c r="J22" s="330"/>
      <c r="K22" s="330"/>
      <c r="L22" s="330"/>
      <c r="M22" s="330"/>
      <c r="N22" s="330"/>
    </row>
    <row r="23" spans="1:14">
      <c r="A23" s="321" t="str">
        <f>PROPER('Data Entry Sheet for submission'!E8)&amp;" "&amp;UPPER('Data Entry Sheet for submission'!C8)</f>
        <v xml:space="preserve"> </v>
      </c>
      <c r="B23" s="321"/>
      <c r="C23" s="321"/>
      <c r="D23" s="321"/>
      <c r="E23" s="321"/>
      <c r="F23" s="321"/>
      <c r="G23" s="321"/>
      <c r="H23" s="321"/>
      <c r="I23" s="321"/>
      <c r="J23" s="321"/>
      <c r="K23" s="321"/>
      <c r="L23" s="321"/>
      <c r="M23" s="321"/>
      <c r="N23" s="321"/>
    </row>
    <row r="24" spans="1:14">
      <c r="A24" s="321" t="str">
        <f>IF(ISBLANK('Data Entry Sheet for submission'!C6),'Data Entry Sheet for submission'!C7&amp;"　"&amp;'Data Entry Sheet for submission'!E7,'Data Entry Sheet for submission'!C6&amp;"　"&amp;'Data Entry Sheet for submission'!E6)</f>
        <v>　</v>
      </c>
      <c r="B24" s="321"/>
      <c r="C24" s="321"/>
      <c r="D24" s="321"/>
      <c r="E24" s="321"/>
      <c r="F24" s="321"/>
      <c r="G24" s="321"/>
      <c r="H24" s="321"/>
      <c r="I24" s="321"/>
      <c r="J24" s="321"/>
      <c r="K24" s="321"/>
      <c r="L24" s="321"/>
      <c r="M24" s="321"/>
      <c r="N24" s="321"/>
    </row>
    <row r="28" spans="1:14" ht="43.5" customHeight="1">
      <c r="A28" s="327" t="e">
        <f>'Data Entry Sheet for submission'!C25&amp;", "&amp;VLOOKUP('Data Entry Sheet for submission'!C26,'Research guidance list'!A:J,10,FALSE)</f>
        <v>#N/A</v>
      </c>
      <c r="B28" s="327"/>
      <c r="C28" s="327"/>
      <c r="D28" s="327"/>
      <c r="E28" s="327"/>
      <c r="F28" s="327"/>
      <c r="G28" s="327"/>
      <c r="H28" s="327"/>
      <c r="I28" s="327"/>
      <c r="J28" s="327"/>
      <c r="K28" s="327"/>
      <c r="L28" s="327"/>
      <c r="M28" s="327"/>
      <c r="N28" s="327"/>
    </row>
    <row r="30" spans="1:14">
      <c r="A30" s="319">
        <f>'Data Entry Sheet for submission'!C39</f>
        <v>0</v>
      </c>
      <c r="B30" s="319"/>
      <c r="C30" s="319"/>
      <c r="D30" s="319"/>
      <c r="E30" s="319"/>
      <c r="F30" s="319"/>
      <c r="G30" s="319"/>
      <c r="H30" s="319"/>
      <c r="I30" s="319"/>
      <c r="J30" s="319"/>
      <c r="K30" s="319"/>
      <c r="L30" s="319"/>
      <c r="M30" s="319"/>
      <c r="N30" s="319"/>
    </row>
  </sheetData>
  <sheetProtection algorithmName="SHA-512" hashValue="Ea0aJ52hp04Zr+lzysEh6kOlmQJeBNwcIP+WNgsvBFT+DhY9yeo2MR7inFgoZR3BQU+UsKjSQX/Ir2/a4o3kkg==" saltValue="+neX8KHdUseAqLcwJiYkxA==" spinCount="100000" sheet="1" formatColumns="0" formatRows="0"/>
  <mergeCells count="16">
    <mergeCell ref="A30:N30"/>
    <mergeCell ref="A1:N1"/>
    <mergeCell ref="A23:N23"/>
    <mergeCell ref="A6:N6"/>
    <mergeCell ref="A9:N9"/>
    <mergeCell ref="A11:N11"/>
    <mergeCell ref="A12:N12"/>
    <mergeCell ref="A14:N14"/>
    <mergeCell ref="A15:N15"/>
    <mergeCell ref="A21:N21"/>
    <mergeCell ref="A28:N28"/>
    <mergeCell ref="A7:N7"/>
    <mergeCell ref="A10:N10"/>
    <mergeCell ref="A22:N22"/>
    <mergeCell ref="A24:N24"/>
    <mergeCell ref="A2:N2"/>
  </mergeCells>
  <phoneticPr fontId="5"/>
  <pageMargins left="0.7" right="0.7" top="0.75" bottom="0.75" header="0.3" footer="0.3"/>
  <pageSetup paperSize="9" scale="74"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16"/>
  <sheetViews>
    <sheetView zoomScale="70" zoomScaleNormal="70" zoomScaleSheetLayoutView="90" workbookViewId="0">
      <selection sqref="A1:K1"/>
    </sheetView>
  </sheetViews>
  <sheetFormatPr defaultColWidth="8.7265625" defaultRowHeight="20.25" customHeight="1"/>
  <cols>
    <col min="1" max="1" width="11.6328125" style="38" customWidth="1"/>
    <col min="2" max="2" width="14.26953125" style="38" customWidth="1"/>
    <col min="3" max="3" width="2.90625" style="38" customWidth="1"/>
    <col min="4" max="4" width="8.7265625" style="38"/>
    <col min="5" max="5" width="5.453125" style="38" customWidth="1"/>
    <col min="6" max="6" width="8" style="38" customWidth="1"/>
    <col min="7" max="16384" width="8.7265625" style="38"/>
  </cols>
  <sheetData>
    <row r="1" spans="1:13" ht="46.5" customHeight="1">
      <c r="A1" s="338" t="str">
        <f>"List of research achievements for application of"&amp;" "&amp;'Data Entry Sheet for submission'!C28&amp;", Waseda University"</f>
        <v>List of research achievements for application of , Waseda University</v>
      </c>
      <c r="B1" s="338"/>
      <c r="C1" s="338"/>
      <c r="D1" s="338"/>
      <c r="E1" s="338"/>
      <c r="F1" s="338"/>
      <c r="G1" s="338"/>
      <c r="H1" s="338"/>
      <c r="I1" s="338"/>
      <c r="J1" s="338"/>
      <c r="K1" s="338"/>
    </row>
    <row r="2" spans="1:13" ht="20.25" customHeight="1">
      <c r="A2" s="345"/>
      <c r="B2" s="346"/>
      <c r="C2" s="346"/>
      <c r="D2" s="346"/>
      <c r="E2" s="346"/>
      <c r="F2" s="346"/>
      <c r="G2" s="346"/>
      <c r="H2" s="346"/>
      <c r="I2" s="346"/>
      <c r="J2" s="346"/>
      <c r="K2" s="346"/>
    </row>
    <row r="3" spans="1:13" ht="20.25" customHeight="1">
      <c r="A3" s="54" t="s">
        <v>861</v>
      </c>
      <c r="B3" s="339" t="str">
        <f>IF(ISBLANK('Data Entry Sheet for submission'!C6),'Data Entry Sheet for submission'!C8&amp;"　"&amp;'Data Entry Sheet for submission'!E8,'Data Entry Sheet for submission'!C6&amp;"　"&amp;'Data Entry Sheet for submission'!E6)</f>
        <v>　</v>
      </c>
      <c r="C3" s="339"/>
      <c r="D3" s="339"/>
      <c r="E3" s="339"/>
      <c r="F3" s="339"/>
      <c r="G3" s="38" t="s">
        <v>862</v>
      </c>
    </row>
    <row r="4" spans="1:13" ht="20.25" customHeight="1">
      <c r="H4" s="54"/>
      <c r="I4" s="88" t="s">
        <v>822</v>
      </c>
      <c r="J4" s="347"/>
      <c r="K4" s="347"/>
      <c r="M4" s="87"/>
    </row>
    <row r="5" spans="1:13" ht="33" customHeight="1">
      <c r="A5" s="89" t="s">
        <v>863</v>
      </c>
      <c r="B5" s="343" t="s">
        <v>864</v>
      </c>
      <c r="C5" s="344"/>
      <c r="D5" s="344"/>
      <c r="E5" s="344"/>
      <c r="F5" s="344"/>
      <c r="G5" s="344"/>
      <c r="H5" s="344"/>
      <c r="I5" s="344"/>
      <c r="J5" s="344"/>
      <c r="K5" s="344"/>
    </row>
    <row r="6" spans="1:13" ht="20.25" customHeight="1">
      <c r="A6" s="90"/>
      <c r="B6" s="340"/>
      <c r="C6" s="341"/>
      <c r="D6" s="341"/>
      <c r="E6" s="341"/>
      <c r="F6" s="341"/>
      <c r="G6" s="341"/>
      <c r="H6" s="341"/>
      <c r="I6" s="341"/>
      <c r="J6" s="341"/>
      <c r="K6" s="342"/>
    </row>
    <row r="7" spans="1:13" ht="20.25" customHeight="1">
      <c r="A7" s="90"/>
      <c r="B7" s="332"/>
      <c r="C7" s="333"/>
      <c r="D7" s="333"/>
      <c r="E7" s="333"/>
      <c r="F7" s="333"/>
      <c r="G7" s="333"/>
      <c r="H7" s="333"/>
      <c r="I7" s="333"/>
      <c r="J7" s="333"/>
      <c r="K7" s="334"/>
    </row>
    <row r="8" spans="1:13" ht="20.25" customHeight="1">
      <c r="A8" s="90"/>
      <c r="B8" s="332"/>
      <c r="C8" s="333"/>
      <c r="D8" s="333"/>
      <c r="E8" s="333"/>
      <c r="F8" s="333"/>
      <c r="G8" s="333"/>
      <c r="H8" s="333"/>
      <c r="I8" s="333"/>
      <c r="J8" s="333"/>
      <c r="K8" s="334"/>
    </row>
    <row r="9" spans="1:13" ht="20.25" customHeight="1">
      <c r="A9" s="90"/>
      <c r="B9" s="332"/>
      <c r="C9" s="333"/>
      <c r="D9" s="333"/>
      <c r="E9" s="333"/>
      <c r="F9" s="333"/>
      <c r="G9" s="333"/>
      <c r="H9" s="333"/>
      <c r="I9" s="333"/>
      <c r="J9" s="333"/>
      <c r="K9" s="334"/>
    </row>
    <row r="10" spans="1:13" ht="20.25" customHeight="1">
      <c r="A10" s="90"/>
      <c r="B10" s="332"/>
      <c r="C10" s="333"/>
      <c r="D10" s="333"/>
      <c r="E10" s="333"/>
      <c r="F10" s="333"/>
      <c r="G10" s="333"/>
      <c r="H10" s="333"/>
      <c r="I10" s="333"/>
      <c r="J10" s="333"/>
      <c r="K10" s="334"/>
    </row>
    <row r="11" spans="1:13" ht="20.25" customHeight="1">
      <c r="A11" s="90"/>
      <c r="B11" s="332"/>
      <c r="C11" s="333"/>
      <c r="D11" s="333"/>
      <c r="E11" s="333"/>
      <c r="F11" s="333"/>
      <c r="G11" s="333"/>
      <c r="H11" s="333"/>
      <c r="I11" s="333"/>
      <c r="J11" s="333"/>
      <c r="K11" s="334"/>
    </row>
    <row r="12" spans="1:13" ht="20.25" customHeight="1">
      <c r="A12" s="90"/>
      <c r="B12" s="332"/>
      <c r="C12" s="333"/>
      <c r="D12" s="333"/>
      <c r="E12" s="333"/>
      <c r="F12" s="333"/>
      <c r="G12" s="333"/>
      <c r="H12" s="333"/>
      <c r="I12" s="333"/>
      <c r="J12" s="333"/>
      <c r="K12" s="334"/>
    </row>
    <row r="13" spans="1:13" ht="20.25" customHeight="1">
      <c r="A13" s="90"/>
      <c r="B13" s="332"/>
      <c r="C13" s="333"/>
      <c r="D13" s="333"/>
      <c r="E13" s="333"/>
      <c r="F13" s="333"/>
      <c r="G13" s="333"/>
      <c r="H13" s="333"/>
      <c r="I13" s="333"/>
      <c r="J13" s="333"/>
      <c r="K13" s="334"/>
    </row>
    <row r="14" spans="1:13" ht="20.25" customHeight="1">
      <c r="A14" s="90"/>
      <c r="B14" s="332"/>
      <c r="C14" s="333"/>
      <c r="D14" s="333"/>
      <c r="E14" s="333"/>
      <c r="F14" s="333"/>
      <c r="G14" s="333"/>
      <c r="H14" s="333"/>
      <c r="I14" s="333"/>
      <c r="J14" s="333"/>
      <c r="K14" s="334"/>
    </row>
    <row r="15" spans="1:13" ht="20.25" customHeight="1">
      <c r="A15" s="90"/>
      <c r="B15" s="332"/>
      <c r="C15" s="333"/>
      <c r="D15" s="333"/>
      <c r="E15" s="333"/>
      <c r="F15" s="333"/>
      <c r="G15" s="333"/>
      <c r="H15" s="333"/>
      <c r="I15" s="333"/>
      <c r="J15" s="333"/>
      <c r="K15" s="334"/>
    </row>
    <row r="16" spans="1:13" ht="20.25" customHeight="1">
      <c r="A16" s="90"/>
      <c r="B16" s="332"/>
      <c r="C16" s="333"/>
      <c r="D16" s="333"/>
      <c r="E16" s="333"/>
      <c r="F16" s="333"/>
      <c r="G16" s="333"/>
      <c r="H16" s="333"/>
      <c r="I16" s="333"/>
      <c r="J16" s="333"/>
      <c r="K16" s="334"/>
    </row>
    <row r="17" spans="1:11" ht="20.25" customHeight="1">
      <c r="A17" s="90"/>
      <c r="B17" s="332"/>
      <c r="C17" s="333"/>
      <c r="D17" s="333"/>
      <c r="E17" s="333"/>
      <c r="F17" s="333"/>
      <c r="G17" s="333"/>
      <c r="H17" s="333"/>
      <c r="I17" s="333"/>
      <c r="J17" s="333"/>
      <c r="K17" s="334"/>
    </row>
    <row r="18" spans="1:11" ht="20.25" customHeight="1">
      <c r="A18" s="90"/>
      <c r="B18" s="332"/>
      <c r="C18" s="333"/>
      <c r="D18" s="333"/>
      <c r="E18" s="333"/>
      <c r="F18" s="333"/>
      <c r="G18" s="333"/>
      <c r="H18" s="333"/>
      <c r="I18" s="333"/>
      <c r="J18" s="333"/>
      <c r="K18" s="334"/>
    </row>
    <row r="19" spans="1:11" ht="20.25" customHeight="1">
      <c r="A19" s="90"/>
      <c r="B19" s="332"/>
      <c r="C19" s="333"/>
      <c r="D19" s="333"/>
      <c r="E19" s="333"/>
      <c r="F19" s="333"/>
      <c r="G19" s="333"/>
      <c r="H19" s="333"/>
      <c r="I19" s="333"/>
      <c r="J19" s="333"/>
      <c r="K19" s="334"/>
    </row>
    <row r="20" spans="1:11" ht="20.25" customHeight="1">
      <c r="A20" s="90"/>
      <c r="B20" s="332"/>
      <c r="C20" s="333"/>
      <c r="D20" s="333"/>
      <c r="E20" s="333"/>
      <c r="F20" s="333"/>
      <c r="G20" s="333"/>
      <c r="H20" s="333"/>
      <c r="I20" s="333"/>
      <c r="J20" s="333"/>
      <c r="K20" s="334"/>
    </row>
    <row r="21" spans="1:11" ht="20.25" customHeight="1">
      <c r="A21" s="90"/>
      <c r="B21" s="332"/>
      <c r="C21" s="333"/>
      <c r="D21" s="333"/>
      <c r="E21" s="333"/>
      <c r="F21" s="333"/>
      <c r="G21" s="333"/>
      <c r="H21" s="333"/>
      <c r="I21" s="333"/>
      <c r="J21" s="333"/>
      <c r="K21" s="334"/>
    </row>
    <row r="22" spans="1:11" ht="20.25" customHeight="1">
      <c r="A22" s="90"/>
      <c r="B22" s="332"/>
      <c r="C22" s="333"/>
      <c r="D22" s="333"/>
      <c r="E22" s="333"/>
      <c r="F22" s="333"/>
      <c r="G22" s="333"/>
      <c r="H22" s="333"/>
      <c r="I22" s="333"/>
      <c r="J22" s="333"/>
      <c r="K22" s="334"/>
    </row>
    <row r="23" spans="1:11" ht="20.25" customHeight="1">
      <c r="A23" s="90"/>
      <c r="B23" s="332"/>
      <c r="C23" s="333"/>
      <c r="D23" s="333"/>
      <c r="E23" s="333"/>
      <c r="F23" s="333"/>
      <c r="G23" s="333"/>
      <c r="H23" s="333"/>
      <c r="I23" s="333"/>
      <c r="J23" s="333"/>
      <c r="K23" s="334"/>
    </row>
    <row r="24" spans="1:11" ht="20.25" customHeight="1">
      <c r="A24" s="90"/>
      <c r="B24" s="332"/>
      <c r="C24" s="333"/>
      <c r="D24" s="333"/>
      <c r="E24" s="333"/>
      <c r="F24" s="333"/>
      <c r="G24" s="333"/>
      <c r="H24" s="333"/>
      <c r="I24" s="333"/>
      <c r="J24" s="333"/>
      <c r="K24" s="334"/>
    </row>
    <row r="25" spans="1:11" ht="20.25" customHeight="1">
      <c r="A25" s="90"/>
      <c r="B25" s="332"/>
      <c r="C25" s="333"/>
      <c r="D25" s="333"/>
      <c r="E25" s="333"/>
      <c r="F25" s="333"/>
      <c r="G25" s="333"/>
      <c r="H25" s="333"/>
      <c r="I25" s="333"/>
      <c r="J25" s="333"/>
      <c r="K25" s="334"/>
    </row>
    <row r="26" spans="1:11" ht="20.25" customHeight="1">
      <c r="A26" s="90"/>
      <c r="B26" s="332"/>
      <c r="C26" s="333"/>
      <c r="D26" s="333"/>
      <c r="E26" s="333"/>
      <c r="F26" s="333"/>
      <c r="G26" s="333"/>
      <c r="H26" s="333"/>
      <c r="I26" s="333"/>
      <c r="J26" s="333"/>
      <c r="K26" s="334"/>
    </row>
    <row r="27" spans="1:11" ht="20.25" customHeight="1">
      <c r="A27" s="90"/>
      <c r="B27" s="332"/>
      <c r="C27" s="333"/>
      <c r="D27" s="333"/>
      <c r="E27" s="333"/>
      <c r="F27" s="333"/>
      <c r="G27" s="333"/>
      <c r="H27" s="333"/>
      <c r="I27" s="333"/>
      <c r="J27" s="333"/>
      <c r="K27" s="334"/>
    </row>
    <row r="28" spans="1:11" ht="20.25" customHeight="1">
      <c r="A28" s="90"/>
      <c r="B28" s="332"/>
      <c r="C28" s="333"/>
      <c r="D28" s="333"/>
      <c r="E28" s="333"/>
      <c r="F28" s="333"/>
      <c r="G28" s="333"/>
      <c r="H28" s="333"/>
      <c r="I28" s="333"/>
      <c r="J28" s="333"/>
      <c r="K28" s="334"/>
    </row>
    <row r="29" spans="1:11" ht="20.25" customHeight="1">
      <c r="A29" s="90"/>
      <c r="B29" s="332"/>
      <c r="C29" s="333"/>
      <c r="D29" s="333"/>
      <c r="E29" s="333"/>
      <c r="F29" s="333"/>
      <c r="G29" s="333"/>
      <c r="H29" s="333"/>
      <c r="I29" s="333"/>
      <c r="J29" s="333"/>
      <c r="K29" s="334"/>
    </row>
    <row r="30" spans="1:11" ht="20.25" customHeight="1">
      <c r="A30" s="90"/>
      <c r="B30" s="332"/>
      <c r="C30" s="333"/>
      <c r="D30" s="333"/>
      <c r="E30" s="333"/>
      <c r="F30" s="333"/>
      <c r="G30" s="333"/>
      <c r="H30" s="333"/>
      <c r="I30" s="333"/>
      <c r="J30" s="333"/>
      <c r="K30" s="334"/>
    </row>
    <row r="31" spans="1:11" ht="20.25" customHeight="1">
      <c r="A31" s="90"/>
      <c r="B31" s="332"/>
      <c r="C31" s="333"/>
      <c r="D31" s="333"/>
      <c r="E31" s="333"/>
      <c r="F31" s="333"/>
      <c r="G31" s="333"/>
      <c r="H31" s="333"/>
      <c r="I31" s="333"/>
      <c r="J31" s="333"/>
      <c r="K31" s="334"/>
    </row>
    <row r="32" spans="1:11" ht="20.25" customHeight="1">
      <c r="A32" s="90"/>
      <c r="B32" s="332"/>
      <c r="C32" s="333"/>
      <c r="D32" s="333"/>
      <c r="E32" s="333"/>
      <c r="F32" s="333"/>
      <c r="G32" s="333"/>
      <c r="H32" s="333"/>
      <c r="I32" s="333"/>
      <c r="J32" s="333"/>
      <c r="K32" s="334"/>
    </row>
    <row r="33" spans="1:11" ht="20.25" customHeight="1">
      <c r="A33" s="90"/>
      <c r="B33" s="332"/>
      <c r="C33" s="333"/>
      <c r="D33" s="333"/>
      <c r="E33" s="333"/>
      <c r="F33" s="333"/>
      <c r="G33" s="333"/>
      <c r="H33" s="333"/>
      <c r="I33" s="333"/>
      <c r="J33" s="333"/>
      <c r="K33" s="334"/>
    </row>
    <row r="34" spans="1:11" ht="20.25" customHeight="1">
      <c r="A34" s="90"/>
      <c r="B34" s="332"/>
      <c r="C34" s="333"/>
      <c r="D34" s="333"/>
      <c r="E34" s="333"/>
      <c r="F34" s="333"/>
      <c r="G34" s="333"/>
      <c r="H34" s="333"/>
      <c r="I34" s="333"/>
      <c r="J34" s="333"/>
      <c r="K34" s="334"/>
    </row>
    <row r="35" spans="1:11" ht="20.25" customHeight="1">
      <c r="A35" s="90"/>
      <c r="B35" s="332"/>
      <c r="C35" s="333"/>
      <c r="D35" s="333"/>
      <c r="E35" s="333"/>
      <c r="F35" s="333"/>
      <c r="G35" s="333"/>
      <c r="H35" s="333"/>
      <c r="I35" s="333"/>
      <c r="J35" s="333"/>
      <c r="K35" s="334"/>
    </row>
    <row r="36" spans="1:11" ht="20.25" customHeight="1">
      <c r="A36" s="90"/>
      <c r="B36" s="332"/>
      <c r="C36" s="333"/>
      <c r="D36" s="333"/>
      <c r="E36" s="333"/>
      <c r="F36" s="333"/>
      <c r="G36" s="333"/>
      <c r="H36" s="333"/>
      <c r="I36" s="333"/>
      <c r="J36" s="333"/>
      <c r="K36" s="334"/>
    </row>
    <row r="37" spans="1:11" ht="20.25" customHeight="1">
      <c r="A37" s="90"/>
      <c r="B37" s="332"/>
      <c r="C37" s="333"/>
      <c r="D37" s="333"/>
      <c r="E37" s="333"/>
      <c r="F37" s="333"/>
      <c r="G37" s="333"/>
      <c r="H37" s="333"/>
      <c r="I37" s="333"/>
      <c r="J37" s="333"/>
      <c r="K37" s="334"/>
    </row>
    <row r="38" spans="1:11" ht="20.25" customHeight="1">
      <c r="A38" s="91"/>
      <c r="B38" s="332"/>
      <c r="C38" s="333"/>
      <c r="D38" s="333"/>
      <c r="E38" s="333"/>
      <c r="F38" s="333"/>
      <c r="G38" s="333"/>
      <c r="H38" s="333"/>
      <c r="I38" s="333"/>
      <c r="J38" s="333"/>
      <c r="K38" s="334"/>
    </row>
    <row r="39" spans="1:11" ht="20.25" customHeight="1">
      <c r="A39" s="91"/>
      <c r="B39" s="332"/>
      <c r="C39" s="333"/>
      <c r="D39" s="333"/>
      <c r="E39" s="333"/>
      <c r="F39" s="333"/>
      <c r="G39" s="333"/>
      <c r="H39" s="333"/>
      <c r="I39" s="333"/>
      <c r="J39" s="333"/>
      <c r="K39" s="334"/>
    </row>
    <row r="40" spans="1:11" ht="20.25" customHeight="1">
      <c r="A40" s="91"/>
      <c r="B40" s="332"/>
      <c r="C40" s="333"/>
      <c r="D40" s="333"/>
      <c r="E40" s="333"/>
      <c r="F40" s="333"/>
      <c r="G40" s="333"/>
      <c r="H40" s="333"/>
      <c r="I40" s="333"/>
      <c r="J40" s="333"/>
      <c r="K40" s="334"/>
    </row>
    <row r="41" spans="1:11" ht="20.25" customHeight="1">
      <c r="A41" s="91"/>
      <c r="B41" s="332"/>
      <c r="C41" s="333"/>
      <c r="D41" s="333"/>
      <c r="E41" s="333"/>
      <c r="F41" s="333"/>
      <c r="G41" s="333"/>
      <c r="H41" s="333"/>
      <c r="I41" s="333"/>
      <c r="J41" s="333"/>
      <c r="K41" s="334"/>
    </row>
    <row r="42" spans="1:11" ht="20.25" customHeight="1">
      <c r="A42" s="92"/>
      <c r="B42" s="335"/>
      <c r="C42" s="336"/>
      <c r="D42" s="336"/>
      <c r="E42" s="336"/>
      <c r="F42" s="336"/>
      <c r="G42" s="336"/>
      <c r="H42" s="336"/>
      <c r="I42" s="336"/>
      <c r="J42" s="336"/>
      <c r="K42" s="337"/>
    </row>
    <row r="43" spans="1:11" ht="20.25" customHeight="1">
      <c r="A43" s="90"/>
      <c r="B43" s="332"/>
      <c r="C43" s="333"/>
      <c r="D43" s="333"/>
      <c r="E43" s="333"/>
      <c r="F43" s="333"/>
      <c r="G43" s="333"/>
      <c r="H43" s="333"/>
      <c r="I43" s="333"/>
      <c r="J43" s="333"/>
      <c r="K43" s="334"/>
    </row>
    <row r="44" spans="1:11" ht="20.25" customHeight="1">
      <c r="A44" s="90"/>
      <c r="B44" s="332"/>
      <c r="C44" s="333"/>
      <c r="D44" s="333"/>
      <c r="E44" s="333"/>
      <c r="F44" s="333"/>
      <c r="G44" s="333"/>
      <c r="H44" s="333"/>
      <c r="I44" s="333"/>
      <c r="J44" s="333"/>
      <c r="K44" s="334"/>
    </row>
    <row r="45" spans="1:11" ht="20.25" customHeight="1">
      <c r="A45" s="90"/>
      <c r="B45" s="332"/>
      <c r="C45" s="333"/>
      <c r="D45" s="333"/>
      <c r="E45" s="333"/>
      <c r="F45" s="333"/>
      <c r="G45" s="333"/>
      <c r="H45" s="333"/>
      <c r="I45" s="333"/>
      <c r="J45" s="333"/>
      <c r="K45" s="334"/>
    </row>
    <row r="46" spans="1:11" ht="20.25" customHeight="1">
      <c r="A46" s="90"/>
      <c r="B46" s="332"/>
      <c r="C46" s="333"/>
      <c r="D46" s="333"/>
      <c r="E46" s="333"/>
      <c r="F46" s="333"/>
      <c r="G46" s="333"/>
      <c r="H46" s="333"/>
      <c r="I46" s="333"/>
      <c r="J46" s="333"/>
      <c r="K46" s="334"/>
    </row>
    <row r="47" spans="1:11" ht="20.25" customHeight="1">
      <c r="A47" s="90"/>
      <c r="B47" s="332"/>
      <c r="C47" s="333"/>
      <c r="D47" s="333"/>
      <c r="E47" s="333"/>
      <c r="F47" s="333"/>
      <c r="G47" s="333"/>
      <c r="H47" s="333"/>
      <c r="I47" s="333"/>
      <c r="J47" s="333"/>
      <c r="K47" s="334"/>
    </row>
    <row r="48" spans="1:11" ht="20.25" customHeight="1">
      <c r="A48" s="90"/>
      <c r="B48" s="332"/>
      <c r="C48" s="333"/>
      <c r="D48" s="333"/>
      <c r="E48" s="333"/>
      <c r="F48" s="333"/>
      <c r="G48" s="333"/>
      <c r="H48" s="333"/>
      <c r="I48" s="333"/>
      <c r="J48" s="333"/>
      <c r="K48" s="334"/>
    </row>
    <row r="49" spans="1:11" ht="20.25" customHeight="1">
      <c r="A49" s="90"/>
      <c r="B49" s="332"/>
      <c r="C49" s="333"/>
      <c r="D49" s="333"/>
      <c r="E49" s="333"/>
      <c r="F49" s="333"/>
      <c r="G49" s="333"/>
      <c r="H49" s="333"/>
      <c r="I49" s="333"/>
      <c r="J49" s="333"/>
      <c r="K49" s="334"/>
    </row>
    <row r="50" spans="1:11" ht="20.25" customHeight="1">
      <c r="A50" s="90"/>
      <c r="B50" s="332"/>
      <c r="C50" s="333"/>
      <c r="D50" s="333"/>
      <c r="E50" s="333"/>
      <c r="F50" s="333"/>
      <c r="G50" s="333"/>
      <c r="H50" s="333"/>
      <c r="I50" s="333"/>
      <c r="J50" s="333"/>
      <c r="K50" s="334"/>
    </row>
    <row r="51" spans="1:11" ht="20.25" customHeight="1">
      <c r="A51" s="90"/>
      <c r="B51" s="332"/>
      <c r="C51" s="333"/>
      <c r="D51" s="333"/>
      <c r="E51" s="333"/>
      <c r="F51" s="333"/>
      <c r="G51" s="333"/>
      <c r="H51" s="333"/>
      <c r="I51" s="333"/>
      <c r="J51" s="333"/>
      <c r="K51" s="334"/>
    </row>
    <row r="52" spans="1:11" ht="20.25" customHeight="1">
      <c r="A52" s="90"/>
      <c r="B52" s="332"/>
      <c r="C52" s="333"/>
      <c r="D52" s="333"/>
      <c r="E52" s="333"/>
      <c r="F52" s="333"/>
      <c r="G52" s="333"/>
      <c r="H52" s="333"/>
      <c r="I52" s="333"/>
      <c r="J52" s="333"/>
      <c r="K52" s="334"/>
    </row>
    <row r="53" spans="1:11" ht="20.25" customHeight="1">
      <c r="A53" s="90"/>
      <c r="B53" s="332"/>
      <c r="C53" s="333"/>
      <c r="D53" s="333"/>
      <c r="E53" s="333"/>
      <c r="F53" s="333"/>
      <c r="G53" s="333"/>
      <c r="H53" s="333"/>
      <c r="I53" s="333"/>
      <c r="J53" s="333"/>
      <c r="K53" s="334"/>
    </row>
    <row r="54" spans="1:11" ht="20.25" customHeight="1">
      <c r="A54" s="90"/>
      <c r="B54" s="332"/>
      <c r="C54" s="333"/>
      <c r="D54" s="333"/>
      <c r="E54" s="333"/>
      <c r="F54" s="333"/>
      <c r="G54" s="333"/>
      <c r="H54" s="333"/>
      <c r="I54" s="333"/>
      <c r="J54" s="333"/>
      <c r="K54" s="334"/>
    </row>
    <row r="55" spans="1:11" ht="20.25" customHeight="1">
      <c r="A55" s="90"/>
      <c r="B55" s="332"/>
      <c r="C55" s="333"/>
      <c r="D55" s="333"/>
      <c r="E55" s="333"/>
      <c r="F55" s="333"/>
      <c r="G55" s="333"/>
      <c r="H55" s="333"/>
      <c r="I55" s="333"/>
      <c r="J55" s="333"/>
      <c r="K55" s="334"/>
    </row>
    <row r="56" spans="1:11" ht="20.25" customHeight="1">
      <c r="A56" s="90"/>
      <c r="B56" s="332"/>
      <c r="C56" s="333"/>
      <c r="D56" s="333"/>
      <c r="E56" s="333"/>
      <c r="F56" s="333"/>
      <c r="G56" s="333"/>
      <c r="H56" s="333"/>
      <c r="I56" s="333"/>
      <c r="J56" s="333"/>
      <c r="K56" s="334"/>
    </row>
    <row r="57" spans="1:11" ht="20.25" customHeight="1">
      <c r="A57" s="90"/>
      <c r="B57" s="332"/>
      <c r="C57" s="333"/>
      <c r="D57" s="333"/>
      <c r="E57" s="333"/>
      <c r="F57" s="333"/>
      <c r="G57" s="333"/>
      <c r="H57" s="333"/>
      <c r="I57" s="333"/>
      <c r="J57" s="333"/>
      <c r="K57" s="334"/>
    </row>
    <row r="58" spans="1:11" ht="20.25" customHeight="1">
      <c r="A58" s="90"/>
      <c r="B58" s="332"/>
      <c r="C58" s="333"/>
      <c r="D58" s="333"/>
      <c r="E58" s="333"/>
      <c r="F58" s="333"/>
      <c r="G58" s="333"/>
      <c r="H58" s="333"/>
      <c r="I58" s="333"/>
      <c r="J58" s="333"/>
      <c r="K58" s="334"/>
    </row>
    <row r="59" spans="1:11" ht="20.25" customHeight="1">
      <c r="A59" s="90"/>
      <c r="B59" s="332"/>
      <c r="C59" s="333"/>
      <c r="D59" s="333"/>
      <c r="E59" s="333"/>
      <c r="F59" s="333"/>
      <c r="G59" s="333"/>
      <c r="H59" s="333"/>
      <c r="I59" s="333"/>
      <c r="J59" s="333"/>
      <c r="K59" s="334"/>
    </row>
    <row r="60" spans="1:11" ht="20.25" customHeight="1">
      <c r="A60" s="90"/>
      <c r="B60" s="332"/>
      <c r="C60" s="333"/>
      <c r="D60" s="333"/>
      <c r="E60" s="333"/>
      <c r="F60" s="333"/>
      <c r="G60" s="333"/>
      <c r="H60" s="333"/>
      <c r="I60" s="333"/>
      <c r="J60" s="333"/>
      <c r="K60" s="334"/>
    </row>
    <row r="61" spans="1:11" ht="20.25" customHeight="1">
      <c r="A61" s="90"/>
      <c r="B61" s="332"/>
      <c r="C61" s="333"/>
      <c r="D61" s="333"/>
      <c r="E61" s="333"/>
      <c r="F61" s="333"/>
      <c r="G61" s="333"/>
      <c r="H61" s="333"/>
      <c r="I61" s="333"/>
      <c r="J61" s="333"/>
      <c r="K61" s="334"/>
    </row>
    <row r="62" spans="1:11" ht="20.25" customHeight="1">
      <c r="A62" s="90"/>
      <c r="B62" s="332"/>
      <c r="C62" s="333"/>
      <c r="D62" s="333"/>
      <c r="E62" s="333"/>
      <c r="F62" s="333"/>
      <c r="G62" s="333"/>
      <c r="H62" s="333"/>
      <c r="I62" s="333"/>
      <c r="J62" s="333"/>
      <c r="K62" s="334"/>
    </row>
    <row r="63" spans="1:11" ht="20.25" customHeight="1">
      <c r="A63" s="90"/>
      <c r="B63" s="332"/>
      <c r="C63" s="333"/>
      <c r="D63" s="333"/>
      <c r="E63" s="333"/>
      <c r="F63" s="333"/>
      <c r="G63" s="333"/>
      <c r="H63" s="333"/>
      <c r="I63" s="333"/>
      <c r="J63" s="333"/>
      <c r="K63" s="334"/>
    </row>
    <row r="64" spans="1:11" ht="20.25" customHeight="1">
      <c r="A64" s="90"/>
      <c r="B64" s="332"/>
      <c r="C64" s="333"/>
      <c r="D64" s="333"/>
      <c r="E64" s="333"/>
      <c r="F64" s="333"/>
      <c r="G64" s="333"/>
      <c r="H64" s="333"/>
      <c r="I64" s="333"/>
      <c r="J64" s="333"/>
      <c r="K64" s="334"/>
    </row>
    <row r="65" spans="1:11" ht="20.25" customHeight="1">
      <c r="A65" s="90"/>
      <c r="B65" s="332"/>
      <c r="C65" s="333"/>
      <c r="D65" s="333"/>
      <c r="E65" s="333"/>
      <c r="F65" s="333"/>
      <c r="G65" s="333"/>
      <c r="H65" s="333"/>
      <c r="I65" s="333"/>
      <c r="J65" s="333"/>
      <c r="K65" s="334"/>
    </row>
    <row r="66" spans="1:11" ht="20.25" customHeight="1">
      <c r="A66" s="90"/>
      <c r="B66" s="332"/>
      <c r="C66" s="333"/>
      <c r="D66" s="333"/>
      <c r="E66" s="333"/>
      <c r="F66" s="333"/>
      <c r="G66" s="333"/>
      <c r="H66" s="333"/>
      <c r="I66" s="333"/>
      <c r="J66" s="333"/>
      <c r="K66" s="334"/>
    </row>
    <row r="67" spans="1:11" ht="20.25" customHeight="1">
      <c r="A67" s="90"/>
      <c r="B67" s="332"/>
      <c r="C67" s="333"/>
      <c r="D67" s="333"/>
      <c r="E67" s="333"/>
      <c r="F67" s="333"/>
      <c r="G67" s="333"/>
      <c r="H67" s="333"/>
      <c r="I67" s="333"/>
      <c r="J67" s="333"/>
      <c r="K67" s="334"/>
    </row>
    <row r="68" spans="1:11" ht="20.25" customHeight="1">
      <c r="A68" s="90"/>
      <c r="B68" s="332"/>
      <c r="C68" s="333"/>
      <c r="D68" s="333"/>
      <c r="E68" s="333"/>
      <c r="F68" s="333"/>
      <c r="G68" s="333"/>
      <c r="H68" s="333"/>
      <c r="I68" s="333"/>
      <c r="J68" s="333"/>
      <c r="K68" s="334"/>
    </row>
    <row r="69" spans="1:11" ht="20.25" customHeight="1">
      <c r="A69" s="90"/>
      <c r="B69" s="332"/>
      <c r="C69" s="333"/>
      <c r="D69" s="333"/>
      <c r="E69" s="333"/>
      <c r="F69" s="333"/>
      <c r="G69" s="333"/>
      <c r="H69" s="333"/>
      <c r="I69" s="333"/>
      <c r="J69" s="333"/>
      <c r="K69" s="334"/>
    </row>
    <row r="70" spans="1:11" ht="20.25" customHeight="1">
      <c r="A70" s="90"/>
      <c r="B70" s="332"/>
      <c r="C70" s="333"/>
      <c r="D70" s="333"/>
      <c r="E70" s="333"/>
      <c r="F70" s="333"/>
      <c r="G70" s="333"/>
      <c r="H70" s="333"/>
      <c r="I70" s="333"/>
      <c r="J70" s="333"/>
      <c r="K70" s="334"/>
    </row>
    <row r="71" spans="1:11" ht="20.25" customHeight="1">
      <c r="A71" s="90"/>
      <c r="B71" s="332"/>
      <c r="C71" s="333"/>
      <c r="D71" s="333"/>
      <c r="E71" s="333"/>
      <c r="F71" s="333"/>
      <c r="G71" s="333"/>
      <c r="H71" s="333"/>
      <c r="I71" s="333"/>
      <c r="J71" s="333"/>
      <c r="K71" s="334"/>
    </row>
    <row r="72" spans="1:11" ht="20.25" customHeight="1">
      <c r="A72" s="90"/>
      <c r="B72" s="332"/>
      <c r="C72" s="333"/>
      <c r="D72" s="333"/>
      <c r="E72" s="333"/>
      <c r="F72" s="333"/>
      <c r="G72" s="333"/>
      <c r="H72" s="333"/>
      <c r="I72" s="333"/>
      <c r="J72" s="333"/>
      <c r="K72" s="334"/>
    </row>
    <row r="73" spans="1:11" ht="20.25" customHeight="1">
      <c r="A73" s="90"/>
      <c r="B73" s="332"/>
      <c r="C73" s="333"/>
      <c r="D73" s="333"/>
      <c r="E73" s="333"/>
      <c r="F73" s="333"/>
      <c r="G73" s="333"/>
      <c r="H73" s="333"/>
      <c r="I73" s="333"/>
      <c r="J73" s="333"/>
      <c r="K73" s="334"/>
    </row>
    <row r="74" spans="1:11" ht="20.25" customHeight="1">
      <c r="A74" s="90"/>
      <c r="B74" s="332"/>
      <c r="C74" s="333"/>
      <c r="D74" s="333"/>
      <c r="E74" s="333"/>
      <c r="F74" s="333"/>
      <c r="G74" s="333"/>
      <c r="H74" s="333"/>
      <c r="I74" s="333"/>
      <c r="J74" s="333"/>
      <c r="K74" s="334"/>
    </row>
    <row r="75" spans="1:11" ht="20.25" customHeight="1">
      <c r="A75" s="90"/>
      <c r="B75" s="332"/>
      <c r="C75" s="333"/>
      <c r="D75" s="333"/>
      <c r="E75" s="333"/>
      <c r="F75" s="333"/>
      <c r="G75" s="333"/>
      <c r="H75" s="333"/>
      <c r="I75" s="333"/>
      <c r="J75" s="333"/>
      <c r="K75" s="334"/>
    </row>
    <row r="76" spans="1:11" ht="20.25" customHeight="1">
      <c r="A76" s="90"/>
      <c r="B76" s="332"/>
      <c r="C76" s="333"/>
      <c r="D76" s="333"/>
      <c r="E76" s="333"/>
      <c r="F76" s="333"/>
      <c r="G76" s="333"/>
      <c r="H76" s="333"/>
      <c r="I76" s="333"/>
      <c r="J76" s="333"/>
      <c r="K76" s="334"/>
    </row>
    <row r="77" spans="1:11" ht="20.25" customHeight="1">
      <c r="A77" s="90"/>
      <c r="B77" s="332"/>
      <c r="C77" s="333"/>
      <c r="D77" s="333"/>
      <c r="E77" s="333"/>
      <c r="F77" s="333"/>
      <c r="G77" s="333"/>
      <c r="H77" s="333"/>
      <c r="I77" s="333"/>
      <c r="J77" s="333"/>
      <c r="K77" s="334"/>
    </row>
    <row r="78" spans="1:11" ht="20.25" customHeight="1">
      <c r="A78" s="90"/>
      <c r="B78" s="332"/>
      <c r="C78" s="333"/>
      <c r="D78" s="333"/>
      <c r="E78" s="333"/>
      <c r="F78" s="333"/>
      <c r="G78" s="333"/>
      <c r="H78" s="333"/>
      <c r="I78" s="333"/>
      <c r="J78" s="333"/>
      <c r="K78" s="334"/>
    </row>
    <row r="79" spans="1:11" ht="20.25" customHeight="1">
      <c r="A79" s="93"/>
      <c r="B79" s="335"/>
      <c r="C79" s="336"/>
      <c r="D79" s="336"/>
      <c r="E79" s="336"/>
      <c r="F79" s="336"/>
      <c r="G79" s="336"/>
      <c r="H79" s="336"/>
      <c r="I79" s="336"/>
      <c r="J79" s="336"/>
      <c r="K79" s="337"/>
    </row>
    <row r="80" spans="1:11" ht="20.25" customHeight="1">
      <c r="A80" s="90"/>
      <c r="B80" s="332"/>
      <c r="C80" s="333"/>
      <c r="D80" s="333"/>
      <c r="E80" s="333"/>
      <c r="F80" s="333"/>
      <c r="G80" s="333"/>
      <c r="H80" s="333"/>
      <c r="I80" s="333"/>
      <c r="J80" s="333"/>
      <c r="K80" s="334"/>
    </row>
    <row r="81" spans="1:11" ht="20.25" customHeight="1">
      <c r="A81" s="90"/>
      <c r="B81" s="332"/>
      <c r="C81" s="333"/>
      <c r="D81" s="333"/>
      <c r="E81" s="333"/>
      <c r="F81" s="333"/>
      <c r="G81" s="333"/>
      <c r="H81" s="333"/>
      <c r="I81" s="333"/>
      <c r="J81" s="333"/>
      <c r="K81" s="334"/>
    </row>
    <row r="82" spans="1:11" ht="20.25" customHeight="1">
      <c r="A82" s="90"/>
      <c r="B82" s="332"/>
      <c r="C82" s="333"/>
      <c r="D82" s="333"/>
      <c r="E82" s="333"/>
      <c r="F82" s="333"/>
      <c r="G82" s="333"/>
      <c r="H82" s="333"/>
      <c r="I82" s="333"/>
      <c r="J82" s="333"/>
      <c r="K82" s="334"/>
    </row>
    <row r="83" spans="1:11" ht="20.25" customHeight="1">
      <c r="A83" s="90"/>
      <c r="B83" s="332"/>
      <c r="C83" s="333"/>
      <c r="D83" s="333"/>
      <c r="E83" s="333"/>
      <c r="F83" s="333"/>
      <c r="G83" s="333"/>
      <c r="H83" s="333"/>
      <c r="I83" s="333"/>
      <c r="J83" s="333"/>
      <c r="K83" s="334"/>
    </row>
    <row r="84" spans="1:11" ht="20.25" customHeight="1">
      <c r="A84" s="90"/>
      <c r="B84" s="332"/>
      <c r="C84" s="333"/>
      <c r="D84" s="333"/>
      <c r="E84" s="333"/>
      <c r="F84" s="333"/>
      <c r="G84" s="333"/>
      <c r="H84" s="333"/>
      <c r="I84" s="333"/>
      <c r="J84" s="333"/>
      <c r="K84" s="334"/>
    </row>
    <row r="85" spans="1:11" ht="20.25" customHeight="1">
      <c r="A85" s="90"/>
      <c r="B85" s="332"/>
      <c r="C85" s="333"/>
      <c r="D85" s="333"/>
      <c r="E85" s="333"/>
      <c r="F85" s="333"/>
      <c r="G85" s="333"/>
      <c r="H85" s="333"/>
      <c r="I85" s="333"/>
      <c r="J85" s="333"/>
      <c r="K85" s="334"/>
    </row>
    <row r="86" spans="1:11" ht="20.25" customHeight="1">
      <c r="A86" s="90"/>
      <c r="B86" s="332"/>
      <c r="C86" s="333"/>
      <c r="D86" s="333"/>
      <c r="E86" s="333"/>
      <c r="F86" s="333"/>
      <c r="G86" s="333"/>
      <c r="H86" s="333"/>
      <c r="I86" s="333"/>
      <c r="J86" s="333"/>
      <c r="K86" s="334"/>
    </row>
    <row r="87" spans="1:11" ht="20.25" customHeight="1">
      <c r="A87" s="90"/>
      <c r="B87" s="332"/>
      <c r="C87" s="333"/>
      <c r="D87" s="333"/>
      <c r="E87" s="333"/>
      <c r="F87" s="333"/>
      <c r="G87" s="333"/>
      <c r="H87" s="333"/>
      <c r="I87" s="333"/>
      <c r="J87" s="333"/>
      <c r="K87" s="334"/>
    </row>
    <row r="88" spans="1:11" ht="20.25" customHeight="1">
      <c r="A88" s="90"/>
      <c r="B88" s="332"/>
      <c r="C88" s="333"/>
      <c r="D88" s="333"/>
      <c r="E88" s="333"/>
      <c r="F88" s="333"/>
      <c r="G88" s="333"/>
      <c r="H88" s="333"/>
      <c r="I88" s="333"/>
      <c r="J88" s="333"/>
      <c r="K88" s="334"/>
    </row>
    <row r="89" spans="1:11" ht="20.25" customHeight="1">
      <c r="A89" s="90"/>
      <c r="B89" s="332"/>
      <c r="C89" s="333"/>
      <c r="D89" s="333"/>
      <c r="E89" s="333"/>
      <c r="F89" s="333"/>
      <c r="G89" s="333"/>
      <c r="H89" s="333"/>
      <c r="I89" s="333"/>
      <c r="J89" s="333"/>
      <c r="K89" s="334"/>
    </row>
    <row r="90" spans="1:11" ht="20.25" customHeight="1">
      <c r="A90" s="90"/>
      <c r="B90" s="332"/>
      <c r="C90" s="333"/>
      <c r="D90" s="333"/>
      <c r="E90" s="333"/>
      <c r="F90" s="333"/>
      <c r="G90" s="333"/>
      <c r="H90" s="333"/>
      <c r="I90" s="333"/>
      <c r="J90" s="333"/>
      <c r="K90" s="334"/>
    </row>
    <row r="91" spans="1:11" ht="20.25" customHeight="1">
      <c r="A91" s="90"/>
      <c r="B91" s="332"/>
      <c r="C91" s="333"/>
      <c r="D91" s="333"/>
      <c r="E91" s="333"/>
      <c r="F91" s="333"/>
      <c r="G91" s="333"/>
      <c r="H91" s="333"/>
      <c r="I91" s="333"/>
      <c r="J91" s="333"/>
      <c r="K91" s="334"/>
    </row>
    <row r="92" spans="1:11" ht="20.25" customHeight="1">
      <c r="A92" s="90"/>
      <c r="B92" s="332"/>
      <c r="C92" s="333"/>
      <c r="D92" s="333"/>
      <c r="E92" s="333"/>
      <c r="F92" s="333"/>
      <c r="G92" s="333"/>
      <c r="H92" s="333"/>
      <c r="I92" s="333"/>
      <c r="J92" s="333"/>
      <c r="K92" s="334"/>
    </row>
    <row r="93" spans="1:11" ht="20.25" customHeight="1">
      <c r="A93" s="90"/>
      <c r="B93" s="332"/>
      <c r="C93" s="333"/>
      <c r="D93" s="333"/>
      <c r="E93" s="333"/>
      <c r="F93" s="333"/>
      <c r="G93" s="333"/>
      <c r="H93" s="333"/>
      <c r="I93" s="333"/>
      <c r="J93" s="333"/>
      <c r="K93" s="334"/>
    </row>
    <row r="94" spans="1:11" ht="20.25" customHeight="1">
      <c r="A94" s="90"/>
      <c r="B94" s="332"/>
      <c r="C94" s="333"/>
      <c r="D94" s="333"/>
      <c r="E94" s="333"/>
      <c r="F94" s="333"/>
      <c r="G94" s="333"/>
      <c r="H94" s="333"/>
      <c r="I94" s="333"/>
      <c r="J94" s="333"/>
      <c r="K94" s="334"/>
    </row>
    <row r="95" spans="1:11" ht="20.25" customHeight="1">
      <c r="A95" s="90"/>
      <c r="B95" s="332"/>
      <c r="C95" s="333"/>
      <c r="D95" s="333"/>
      <c r="E95" s="333"/>
      <c r="F95" s="333"/>
      <c r="G95" s="333"/>
      <c r="H95" s="333"/>
      <c r="I95" s="333"/>
      <c r="J95" s="333"/>
      <c r="K95" s="334"/>
    </row>
    <row r="96" spans="1:11" ht="20.25" customHeight="1">
      <c r="A96" s="90"/>
      <c r="B96" s="332"/>
      <c r="C96" s="333"/>
      <c r="D96" s="333"/>
      <c r="E96" s="333"/>
      <c r="F96" s="333"/>
      <c r="G96" s="333"/>
      <c r="H96" s="333"/>
      <c r="I96" s="333"/>
      <c r="J96" s="333"/>
      <c r="K96" s="334"/>
    </row>
    <row r="97" spans="1:11" ht="20.25" customHeight="1">
      <c r="A97" s="90"/>
      <c r="B97" s="332"/>
      <c r="C97" s="333"/>
      <c r="D97" s="333"/>
      <c r="E97" s="333"/>
      <c r="F97" s="333"/>
      <c r="G97" s="333"/>
      <c r="H97" s="333"/>
      <c r="I97" s="333"/>
      <c r="J97" s="333"/>
      <c r="K97" s="334"/>
    </row>
    <row r="98" spans="1:11" ht="20.25" customHeight="1">
      <c r="A98" s="90"/>
      <c r="B98" s="332"/>
      <c r="C98" s="333"/>
      <c r="D98" s="333"/>
      <c r="E98" s="333"/>
      <c r="F98" s="333"/>
      <c r="G98" s="333"/>
      <c r="H98" s="333"/>
      <c r="I98" s="333"/>
      <c r="J98" s="333"/>
      <c r="K98" s="334"/>
    </row>
    <row r="99" spans="1:11" ht="20.25" customHeight="1">
      <c r="A99" s="90"/>
      <c r="B99" s="332"/>
      <c r="C99" s="333"/>
      <c r="D99" s="333"/>
      <c r="E99" s="333"/>
      <c r="F99" s="333"/>
      <c r="G99" s="333"/>
      <c r="H99" s="333"/>
      <c r="I99" s="333"/>
      <c r="J99" s="333"/>
      <c r="K99" s="334"/>
    </row>
    <row r="100" spans="1:11" ht="20.25" customHeight="1">
      <c r="A100" s="90"/>
      <c r="B100" s="332"/>
      <c r="C100" s="333"/>
      <c r="D100" s="333"/>
      <c r="E100" s="333"/>
      <c r="F100" s="333"/>
      <c r="G100" s="333"/>
      <c r="H100" s="333"/>
      <c r="I100" s="333"/>
      <c r="J100" s="333"/>
      <c r="K100" s="334"/>
    </row>
    <row r="101" spans="1:11" ht="20.25" customHeight="1">
      <c r="A101" s="90"/>
      <c r="B101" s="332"/>
      <c r="C101" s="333"/>
      <c r="D101" s="333"/>
      <c r="E101" s="333"/>
      <c r="F101" s="333"/>
      <c r="G101" s="333"/>
      <c r="H101" s="333"/>
      <c r="I101" s="333"/>
      <c r="J101" s="333"/>
      <c r="K101" s="334"/>
    </row>
    <row r="102" spans="1:11" ht="20.25" customHeight="1">
      <c r="A102" s="90"/>
      <c r="B102" s="332"/>
      <c r="C102" s="333"/>
      <c r="D102" s="333"/>
      <c r="E102" s="333"/>
      <c r="F102" s="333"/>
      <c r="G102" s="333"/>
      <c r="H102" s="333"/>
      <c r="I102" s="333"/>
      <c r="J102" s="333"/>
      <c r="K102" s="334"/>
    </row>
    <row r="103" spans="1:11" ht="20.25" customHeight="1">
      <c r="A103" s="90"/>
      <c r="B103" s="332"/>
      <c r="C103" s="333"/>
      <c r="D103" s="333"/>
      <c r="E103" s="333"/>
      <c r="F103" s="333"/>
      <c r="G103" s="333"/>
      <c r="H103" s="333"/>
      <c r="I103" s="333"/>
      <c r="J103" s="333"/>
      <c r="K103" s="334"/>
    </row>
    <row r="104" spans="1:11" ht="20.25" customHeight="1">
      <c r="A104" s="90"/>
      <c r="B104" s="332"/>
      <c r="C104" s="333"/>
      <c r="D104" s="333"/>
      <c r="E104" s="333"/>
      <c r="F104" s="333"/>
      <c r="G104" s="333"/>
      <c r="H104" s="333"/>
      <c r="I104" s="333"/>
      <c r="J104" s="333"/>
      <c r="K104" s="334"/>
    </row>
    <row r="105" spans="1:11" ht="20.25" customHeight="1">
      <c r="A105" s="90"/>
      <c r="B105" s="332"/>
      <c r="C105" s="333"/>
      <c r="D105" s="333"/>
      <c r="E105" s="333"/>
      <c r="F105" s="333"/>
      <c r="G105" s="333"/>
      <c r="H105" s="333"/>
      <c r="I105" s="333"/>
      <c r="J105" s="333"/>
      <c r="K105" s="334"/>
    </row>
    <row r="106" spans="1:11" ht="20.25" customHeight="1">
      <c r="A106" s="90"/>
      <c r="B106" s="332"/>
      <c r="C106" s="333"/>
      <c r="D106" s="333"/>
      <c r="E106" s="333"/>
      <c r="F106" s="333"/>
      <c r="G106" s="333"/>
      <c r="H106" s="333"/>
      <c r="I106" s="333"/>
      <c r="J106" s="333"/>
      <c r="K106" s="334"/>
    </row>
    <row r="107" spans="1:11" ht="20.25" customHeight="1">
      <c r="A107" s="93"/>
      <c r="B107" s="335"/>
      <c r="C107" s="336"/>
      <c r="D107" s="336"/>
      <c r="E107" s="336"/>
      <c r="F107" s="336"/>
      <c r="G107" s="336"/>
      <c r="H107" s="336"/>
      <c r="I107" s="336"/>
      <c r="J107" s="336"/>
      <c r="K107" s="337"/>
    </row>
    <row r="108" spans="1:11" ht="20.25" customHeight="1">
      <c r="A108" s="90"/>
      <c r="B108" s="332"/>
      <c r="C108" s="333"/>
      <c r="D108" s="333"/>
      <c r="E108" s="333"/>
      <c r="F108" s="333"/>
      <c r="G108" s="333"/>
      <c r="H108" s="333"/>
      <c r="I108" s="333"/>
      <c r="J108" s="333"/>
      <c r="K108" s="334"/>
    </row>
    <row r="109" spans="1:11" ht="20.25" customHeight="1">
      <c r="A109" s="90"/>
      <c r="B109" s="332"/>
      <c r="C109" s="333"/>
      <c r="D109" s="333"/>
      <c r="E109" s="333"/>
      <c r="F109" s="333"/>
      <c r="G109" s="333"/>
      <c r="H109" s="333"/>
      <c r="I109" s="333"/>
      <c r="J109" s="333"/>
      <c r="K109" s="334"/>
    </row>
    <row r="110" spans="1:11" ht="20.25" customHeight="1">
      <c r="A110" s="90"/>
      <c r="B110" s="332"/>
      <c r="C110" s="333"/>
      <c r="D110" s="333"/>
      <c r="E110" s="333"/>
      <c r="F110" s="333"/>
      <c r="G110" s="333"/>
      <c r="H110" s="333"/>
      <c r="I110" s="333"/>
      <c r="J110" s="333"/>
      <c r="K110" s="334"/>
    </row>
    <row r="111" spans="1:11" ht="20.25" customHeight="1">
      <c r="A111" s="90"/>
      <c r="B111" s="332"/>
      <c r="C111" s="333"/>
      <c r="D111" s="333"/>
      <c r="E111" s="333"/>
      <c r="F111" s="333"/>
      <c r="G111" s="333"/>
      <c r="H111" s="333"/>
      <c r="I111" s="333"/>
      <c r="J111" s="333"/>
      <c r="K111" s="334"/>
    </row>
    <row r="112" spans="1:11" ht="20.25" customHeight="1">
      <c r="A112" s="90"/>
      <c r="B112" s="332"/>
      <c r="C112" s="333"/>
      <c r="D112" s="333"/>
      <c r="E112" s="333"/>
      <c r="F112" s="333"/>
      <c r="G112" s="333"/>
      <c r="H112" s="333"/>
      <c r="I112" s="333"/>
      <c r="J112" s="333"/>
      <c r="K112" s="334"/>
    </row>
    <row r="113" spans="1:11" ht="20.25" customHeight="1">
      <c r="A113" s="90"/>
      <c r="B113" s="332"/>
      <c r="C113" s="333"/>
      <c r="D113" s="333"/>
      <c r="E113" s="333"/>
      <c r="F113" s="333"/>
      <c r="G113" s="333"/>
      <c r="H113" s="333"/>
      <c r="I113" s="333"/>
      <c r="J113" s="333"/>
      <c r="K113" s="334"/>
    </row>
    <row r="114" spans="1:11" ht="20.25" customHeight="1">
      <c r="A114" s="90"/>
      <c r="B114" s="332"/>
      <c r="C114" s="333"/>
      <c r="D114" s="333"/>
      <c r="E114" s="333"/>
      <c r="F114" s="333"/>
      <c r="G114" s="333"/>
      <c r="H114" s="333"/>
      <c r="I114" s="333"/>
      <c r="J114" s="333"/>
      <c r="K114" s="334"/>
    </row>
    <row r="115" spans="1:11" ht="20.25" customHeight="1">
      <c r="A115" s="90"/>
      <c r="B115" s="332"/>
      <c r="C115" s="333"/>
      <c r="D115" s="333"/>
      <c r="E115" s="333"/>
      <c r="F115" s="333"/>
      <c r="G115" s="333"/>
      <c r="H115" s="333"/>
      <c r="I115" s="333"/>
      <c r="J115" s="333"/>
      <c r="K115" s="334"/>
    </row>
    <row r="116" spans="1:11" ht="20.25" customHeight="1">
      <c r="A116" s="93"/>
      <c r="B116" s="335"/>
      <c r="C116" s="336"/>
      <c r="D116" s="336"/>
      <c r="E116" s="336"/>
      <c r="F116" s="336"/>
      <c r="G116" s="336"/>
      <c r="H116" s="336"/>
      <c r="I116" s="336"/>
      <c r="J116" s="336"/>
      <c r="K116" s="337"/>
    </row>
  </sheetData>
  <mergeCells count="116">
    <mergeCell ref="B14:K14"/>
    <mergeCell ref="B15:K15"/>
    <mergeCell ref="B16:K16"/>
    <mergeCell ref="B17:K17"/>
    <mergeCell ref="B18:K18"/>
    <mergeCell ref="B19:K19"/>
    <mergeCell ref="A1:K1"/>
    <mergeCell ref="B3:F3"/>
    <mergeCell ref="B8:K8"/>
    <mergeCell ref="B9:K9"/>
    <mergeCell ref="B10:K10"/>
    <mergeCell ref="B11:K11"/>
    <mergeCell ref="B12:K12"/>
    <mergeCell ref="B13:K13"/>
    <mergeCell ref="B6:K6"/>
    <mergeCell ref="B7:K7"/>
    <mergeCell ref="B5:K5"/>
    <mergeCell ref="A2:K2"/>
    <mergeCell ref="J4:K4"/>
    <mergeCell ref="B26:K26"/>
    <mergeCell ref="B27:K27"/>
    <mergeCell ref="B28:K28"/>
    <mergeCell ref="B29:K29"/>
    <mergeCell ref="B30:K30"/>
    <mergeCell ref="B31:K31"/>
    <mergeCell ref="B20:K20"/>
    <mergeCell ref="B21:K21"/>
    <mergeCell ref="B22:K22"/>
    <mergeCell ref="B23:K23"/>
    <mergeCell ref="B24:K24"/>
    <mergeCell ref="B25:K25"/>
    <mergeCell ref="B40:K40"/>
    <mergeCell ref="B41:K41"/>
    <mergeCell ref="B42:K42"/>
    <mergeCell ref="B43:K43"/>
    <mergeCell ref="B44:K44"/>
    <mergeCell ref="B38:K38"/>
    <mergeCell ref="B39:K39"/>
    <mergeCell ref="B32:K32"/>
    <mergeCell ref="B33:K33"/>
    <mergeCell ref="B34:K34"/>
    <mergeCell ref="B35:K35"/>
    <mergeCell ref="B36:K36"/>
    <mergeCell ref="B37:K37"/>
    <mergeCell ref="B51:K51"/>
    <mergeCell ref="B52:K52"/>
    <mergeCell ref="B53:K53"/>
    <mergeCell ref="B54:K54"/>
    <mergeCell ref="B55:K55"/>
    <mergeCell ref="B56:K56"/>
    <mergeCell ref="B45:K45"/>
    <mergeCell ref="B46:K46"/>
    <mergeCell ref="B47:K47"/>
    <mergeCell ref="B48:K48"/>
    <mergeCell ref="B49:K49"/>
    <mergeCell ref="B50:K50"/>
    <mergeCell ref="B63:K63"/>
    <mergeCell ref="B64:K64"/>
    <mergeCell ref="B65:K65"/>
    <mergeCell ref="B66:K66"/>
    <mergeCell ref="B67:K67"/>
    <mergeCell ref="B68:K68"/>
    <mergeCell ref="B57:K57"/>
    <mergeCell ref="B58:K58"/>
    <mergeCell ref="B59:K59"/>
    <mergeCell ref="B60:K60"/>
    <mergeCell ref="B61:K61"/>
    <mergeCell ref="B62:K62"/>
    <mergeCell ref="B78:K78"/>
    <mergeCell ref="B72:K72"/>
    <mergeCell ref="B73:K73"/>
    <mergeCell ref="B80:K80"/>
    <mergeCell ref="B79:K79"/>
    <mergeCell ref="B69:K69"/>
    <mergeCell ref="B70:K70"/>
    <mergeCell ref="B71:K71"/>
    <mergeCell ref="B75:K75"/>
    <mergeCell ref="B76:K76"/>
    <mergeCell ref="B77:K77"/>
    <mergeCell ref="B74:K74"/>
    <mergeCell ref="B87:K87"/>
    <mergeCell ref="B88:K88"/>
    <mergeCell ref="B89:K89"/>
    <mergeCell ref="B90:K90"/>
    <mergeCell ref="B91:K91"/>
    <mergeCell ref="B92:K92"/>
    <mergeCell ref="B81:K81"/>
    <mergeCell ref="B82:K82"/>
    <mergeCell ref="B83:K83"/>
    <mergeCell ref="B84:K84"/>
    <mergeCell ref="B85:K85"/>
    <mergeCell ref="B86:K86"/>
    <mergeCell ref="B99:K99"/>
    <mergeCell ref="B100:K100"/>
    <mergeCell ref="B101:K101"/>
    <mergeCell ref="B102:K102"/>
    <mergeCell ref="B103:K103"/>
    <mergeCell ref="B104:K104"/>
    <mergeCell ref="B93:K93"/>
    <mergeCell ref="B94:K94"/>
    <mergeCell ref="B95:K95"/>
    <mergeCell ref="B96:K96"/>
    <mergeCell ref="B97:K97"/>
    <mergeCell ref="B98:K98"/>
    <mergeCell ref="B111:K111"/>
    <mergeCell ref="B112:K112"/>
    <mergeCell ref="B113:K113"/>
    <mergeCell ref="B114:K114"/>
    <mergeCell ref="B115:K115"/>
    <mergeCell ref="B116:K116"/>
    <mergeCell ref="B105:K105"/>
    <mergeCell ref="B106:K106"/>
    <mergeCell ref="B107:K107"/>
    <mergeCell ref="B108:K108"/>
    <mergeCell ref="B109:K109"/>
    <mergeCell ref="B110:K110"/>
  </mergeCells>
  <phoneticPr fontId="5"/>
  <conditionalFormatting sqref="I4:J4">
    <cfRule type="cellIs" dxfId="27" priority="2" operator="equal">
      <formula>"As of Month, Year"</formula>
    </cfRule>
  </conditionalFormatting>
  <conditionalFormatting sqref="J4:K4">
    <cfRule type="containsBlanks" dxfId="26" priority="1">
      <formula>LEN(TRIM(J4))=0</formula>
    </cfRule>
  </conditionalFormatting>
  <pageMargins left="0.70866141732283472" right="0.70866141732283472" top="0.74803149606299213" bottom="0.74803149606299213" header="0.31496062992125984" footer="0.31496062992125984"/>
  <pageSetup paperSize="9" scale="92" fitToHeight="0" orientation="portrait" r:id="rId1"/>
  <headerFooter>
    <oddHeader>&amp;RNo.&amp;P</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P64"/>
  <sheetViews>
    <sheetView showZeros="0" zoomScale="80" zoomScaleNormal="80" workbookViewId="0">
      <selection activeCell="A2" sqref="A2:AF2"/>
    </sheetView>
  </sheetViews>
  <sheetFormatPr defaultColWidth="3.26953125" defaultRowHeight="14"/>
  <cols>
    <col min="1" max="2" width="4.08984375" style="38" customWidth="1"/>
    <col min="3" max="3" width="5.36328125" style="38" customWidth="1"/>
    <col min="4" max="32" width="4.08984375" style="38" customWidth="1"/>
    <col min="33" max="34" width="3.26953125" style="38"/>
    <col min="35" max="36" width="20.453125" style="38" customWidth="1"/>
    <col min="37" max="37" width="3.6328125" style="38" bestFit="1" customWidth="1"/>
    <col min="38" max="38" width="3.26953125" style="38" customWidth="1"/>
    <col min="39" max="16384" width="3.26953125" style="38"/>
  </cols>
  <sheetData>
    <row r="1" spans="1:42" ht="14.5" thickBot="1">
      <c r="A1" s="461" t="s">
        <v>865</v>
      </c>
      <c r="B1" s="461"/>
      <c r="C1" s="461"/>
      <c r="D1" s="461"/>
      <c r="E1" s="461"/>
      <c r="F1" s="461"/>
      <c r="G1" s="461"/>
      <c r="H1" s="461"/>
      <c r="I1" s="461"/>
      <c r="J1" s="461"/>
      <c r="K1" s="461"/>
      <c r="L1" s="461"/>
      <c r="M1" s="461"/>
      <c r="N1" s="461"/>
      <c r="O1" s="461"/>
      <c r="P1" s="461"/>
      <c r="Q1" s="461"/>
      <c r="R1" s="461"/>
      <c r="S1" s="461"/>
      <c r="T1" s="461"/>
      <c r="U1" s="461"/>
      <c r="V1" s="461"/>
      <c r="W1" s="461"/>
      <c r="X1" s="461"/>
      <c r="Y1" s="461"/>
      <c r="Z1" s="461"/>
      <c r="AA1" s="461"/>
      <c r="AB1" s="461"/>
      <c r="AC1" s="461"/>
      <c r="AD1" s="461"/>
      <c r="AE1" s="461"/>
      <c r="AF1" s="461"/>
    </row>
    <row r="2" spans="1:42" ht="24" customHeight="1" thickTop="1">
      <c r="A2" s="478" t="str">
        <f>"CV for application of"&amp;" "&amp;'Data Entry Sheet for submission'!C28&amp;" ,Waseda University"</f>
        <v>CV for application of  ,Waseda University</v>
      </c>
      <c r="B2" s="478"/>
      <c r="C2" s="478"/>
      <c r="D2" s="478"/>
      <c r="E2" s="478"/>
      <c r="F2" s="478"/>
      <c r="G2" s="478"/>
      <c r="H2" s="478"/>
      <c r="I2" s="478"/>
      <c r="J2" s="478"/>
      <c r="K2" s="478"/>
      <c r="L2" s="478"/>
      <c r="M2" s="478"/>
      <c r="N2" s="478"/>
      <c r="O2" s="478"/>
      <c r="P2" s="478"/>
      <c r="Q2" s="478"/>
      <c r="R2" s="478"/>
      <c r="S2" s="478"/>
      <c r="T2" s="478"/>
      <c r="U2" s="478"/>
      <c r="V2" s="478"/>
      <c r="W2" s="478"/>
      <c r="X2" s="478"/>
      <c r="Y2" s="478"/>
      <c r="Z2" s="478"/>
      <c r="AA2" s="478"/>
      <c r="AB2" s="478"/>
      <c r="AC2" s="478"/>
      <c r="AD2" s="478"/>
      <c r="AE2" s="478"/>
      <c r="AF2" s="478"/>
      <c r="AG2" s="49"/>
      <c r="AH2" s="49"/>
      <c r="AI2" s="50" t="s">
        <v>32</v>
      </c>
      <c r="AJ2" s="51"/>
    </row>
    <row r="3" spans="1:42" ht="14.5" thickBot="1">
      <c r="A3" s="52"/>
      <c r="B3" s="53"/>
      <c r="C3" s="49"/>
      <c r="D3" s="49"/>
      <c r="E3" s="49"/>
      <c r="F3" s="49"/>
      <c r="G3" s="49"/>
      <c r="H3" s="49"/>
      <c r="I3" s="49"/>
      <c r="J3" s="49"/>
      <c r="K3" s="49"/>
      <c r="L3" s="49"/>
      <c r="M3" s="49"/>
      <c r="N3" s="49"/>
      <c r="O3" s="49"/>
      <c r="P3" s="49"/>
      <c r="Q3" s="49"/>
      <c r="R3" s="49"/>
      <c r="S3" s="49"/>
      <c r="T3" s="49"/>
      <c r="U3" s="49"/>
      <c r="AA3" s="54" t="s">
        <v>866</v>
      </c>
      <c r="AB3" s="393" t="s">
        <v>867</v>
      </c>
      <c r="AC3" s="393"/>
      <c r="AD3" s="393"/>
      <c r="AE3" s="393"/>
      <c r="AF3" s="393"/>
      <c r="AG3" s="49"/>
      <c r="AH3" s="49"/>
      <c r="AI3" s="55" t="s">
        <v>35</v>
      </c>
      <c r="AJ3" s="56" t="s">
        <v>36</v>
      </c>
    </row>
    <row r="4" spans="1:42" ht="14.25" customHeight="1" thickTop="1">
      <c r="A4" s="370"/>
      <c r="B4" s="371"/>
      <c r="C4" s="372"/>
      <c r="D4" s="57" t="s">
        <v>868</v>
      </c>
      <c r="E4" s="58"/>
      <c r="F4" s="58"/>
      <c r="G4" s="58"/>
      <c r="H4" s="58"/>
      <c r="I4" s="58"/>
      <c r="J4" s="58"/>
      <c r="K4" s="58"/>
      <c r="L4" s="58"/>
      <c r="M4" s="59"/>
      <c r="N4" s="57" t="s">
        <v>869</v>
      </c>
      <c r="O4" s="58"/>
      <c r="P4" s="58"/>
      <c r="Q4" s="58"/>
      <c r="R4" s="58"/>
      <c r="S4" s="58"/>
      <c r="T4" s="58"/>
      <c r="U4" s="58"/>
      <c r="V4" s="58"/>
      <c r="W4" s="59"/>
      <c r="X4" s="411" t="s">
        <v>829</v>
      </c>
      <c r="Y4" s="411"/>
      <c r="Z4" s="411"/>
      <c r="AA4" s="412"/>
      <c r="AB4" s="412"/>
      <c r="AC4" s="412"/>
      <c r="AD4" s="412"/>
      <c r="AE4" s="412"/>
      <c r="AF4" s="412"/>
    </row>
    <row r="5" spans="1:42" ht="28.5" customHeight="1">
      <c r="A5" s="373" t="s">
        <v>870</v>
      </c>
      <c r="B5" s="368"/>
      <c r="C5" s="369"/>
      <c r="D5" s="386">
        <f>'Data Entry Sheet for submission'!C7</f>
        <v>0</v>
      </c>
      <c r="E5" s="387"/>
      <c r="F5" s="387"/>
      <c r="G5" s="387"/>
      <c r="H5" s="387"/>
      <c r="I5" s="387"/>
      <c r="J5" s="387"/>
      <c r="K5" s="387"/>
      <c r="L5" s="387"/>
      <c r="M5" s="388"/>
      <c r="N5" s="386">
        <f>'Data Entry Sheet for submission'!E7</f>
        <v>0</v>
      </c>
      <c r="O5" s="387"/>
      <c r="P5" s="387"/>
      <c r="Q5" s="387"/>
      <c r="R5" s="387"/>
      <c r="S5" s="387"/>
      <c r="T5" s="387"/>
      <c r="U5" s="387"/>
      <c r="V5" s="387"/>
      <c r="W5" s="388"/>
      <c r="X5" s="411"/>
      <c r="Y5" s="411"/>
      <c r="Z5" s="411"/>
      <c r="AA5" s="412"/>
      <c r="AB5" s="412"/>
      <c r="AC5" s="412"/>
      <c r="AD5" s="412"/>
      <c r="AE5" s="412"/>
      <c r="AF5" s="412"/>
    </row>
    <row r="6" spans="1:42" ht="42" customHeight="1">
      <c r="A6" s="373" t="s">
        <v>871</v>
      </c>
      <c r="B6" s="368"/>
      <c r="C6" s="369"/>
      <c r="D6" s="389">
        <f>IF(ISBLANK('Data Entry Sheet for submission'!C6),'Data Entry Sheet for submission'!C7,'Data Entry Sheet for submission'!C6)</f>
        <v>0</v>
      </c>
      <c r="E6" s="387"/>
      <c r="F6" s="387"/>
      <c r="G6" s="387"/>
      <c r="H6" s="387"/>
      <c r="I6" s="387"/>
      <c r="J6" s="387"/>
      <c r="K6" s="387"/>
      <c r="L6" s="387"/>
      <c r="M6" s="388"/>
      <c r="N6" s="386">
        <f>IF(ISBLANK('Data Entry Sheet for submission'!C6),'Data Entry Sheet for submission'!E7,'Data Entry Sheet for submission'!E6)</f>
        <v>0</v>
      </c>
      <c r="O6" s="387"/>
      <c r="P6" s="387"/>
      <c r="Q6" s="387"/>
      <c r="R6" s="387"/>
      <c r="S6" s="387"/>
      <c r="T6" s="387"/>
      <c r="U6" s="387"/>
      <c r="V6" s="387"/>
      <c r="W6" s="388"/>
      <c r="X6" s="411"/>
      <c r="Y6" s="411"/>
      <c r="Z6" s="411"/>
      <c r="AA6" s="412"/>
      <c r="AB6" s="412"/>
      <c r="AC6" s="412"/>
      <c r="AD6" s="412"/>
      <c r="AE6" s="412"/>
      <c r="AF6" s="412"/>
    </row>
    <row r="7" spans="1:42" ht="30.75" customHeight="1">
      <c r="A7" s="373" t="s">
        <v>872</v>
      </c>
      <c r="B7" s="368"/>
      <c r="C7" s="369"/>
      <c r="D7" s="386" t="str">
        <f>UPPER('Data Entry Sheet for submission'!C8)</f>
        <v/>
      </c>
      <c r="E7" s="387"/>
      <c r="F7" s="387"/>
      <c r="G7" s="387"/>
      <c r="H7" s="387"/>
      <c r="I7" s="387"/>
      <c r="J7" s="387"/>
      <c r="K7" s="387"/>
      <c r="L7" s="387"/>
      <c r="M7" s="388"/>
      <c r="N7" s="386" t="str">
        <f>PROPER('Data Entry Sheet for submission'!E8)</f>
        <v/>
      </c>
      <c r="O7" s="387"/>
      <c r="P7" s="387"/>
      <c r="Q7" s="387"/>
      <c r="R7" s="387"/>
      <c r="S7" s="387"/>
      <c r="T7" s="387"/>
      <c r="U7" s="387"/>
      <c r="V7" s="387"/>
      <c r="W7" s="388"/>
      <c r="X7" s="411"/>
      <c r="Y7" s="411"/>
      <c r="Z7" s="411"/>
      <c r="AA7" s="412"/>
      <c r="AB7" s="412"/>
      <c r="AC7" s="412"/>
      <c r="AD7" s="412"/>
      <c r="AE7" s="412"/>
      <c r="AF7" s="412"/>
    </row>
    <row r="8" spans="1:42">
      <c r="A8" s="367" t="s">
        <v>873</v>
      </c>
      <c r="B8" s="368"/>
      <c r="C8" s="369"/>
      <c r="D8" s="364">
        <f>'Data Entry Sheet for submission'!D9</f>
        <v>0</v>
      </c>
      <c r="E8" s="365"/>
      <c r="F8" s="365"/>
      <c r="G8" s="365"/>
      <c r="H8" s="366"/>
    </row>
    <row r="9" spans="1:42">
      <c r="A9" s="462" t="s">
        <v>874</v>
      </c>
      <c r="B9" s="463"/>
      <c r="C9" s="464"/>
      <c r="D9" s="377" t="str">
        <f>'Application_Written Oath'!I7&amp;'Application_Written Oath'!J7&amp;'Application_Written Oath'!K7&amp;'Application_Written Oath'!L7</f>
        <v>〒-</v>
      </c>
      <c r="E9" s="378"/>
      <c r="F9" s="378"/>
      <c r="G9" s="378"/>
      <c r="H9" s="379"/>
      <c r="X9" s="405" t="s">
        <v>875</v>
      </c>
      <c r="Y9" s="406"/>
      <c r="Z9" s="407"/>
      <c r="AA9" s="399" t="str">
        <f>'Data Entry Sheet for submission'!F9</f>
        <v>※Please select.</v>
      </c>
      <c r="AB9" s="400"/>
      <c r="AC9" s="400"/>
      <c r="AD9" s="400"/>
      <c r="AE9" s="400"/>
      <c r="AF9" s="401"/>
    </row>
    <row r="10" spans="1:42" ht="14.25" customHeight="1">
      <c r="A10" s="465"/>
      <c r="B10" s="466"/>
      <c r="C10" s="467"/>
      <c r="D10" s="380">
        <f>'Application_Written Oath'!I8</f>
        <v>0</v>
      </c>
      <c r="E10" s="381"/>
      <c r="F10" s="381"/>
      <c r="G10" s="381"/>
      <c r="H10" s="381"/>
      <c r="I10" s="381"/>
      <c r="J10" s="381"/>
      <c r="K10" s="381"/>
      <c r="L10" s="381"/>
      <c r="M10" s="381"/>
      <c r="N10" s="381"/>
      <c r="O10" s="381"/>
      <c r="P10" s="381"/>
      <c r="Q10" s="381"/>
      <c r="R10" s="381"/>
      <c r="S10" s="381"/>
      <c r="T10" s="381"/>
      <c r="U10" s="381"/>
      <c r="V10" s="381"/>
      <c r="W10" s="382"/>
      <c r="X10" s="408"/>
      <c r="Y10" s="409"/>
      <c r="Z10" s="410"/>
      <c r="AA10" s="402"/>
      <c r="AB10" s="403"/>
      <c r="AC10" s="403"/>
      <c r="AD10" s="403"/>
      <c r="AE10" s="403"/>
      <c r="AF10" s="404"/>
    </row>
    <row r="11" spans="1:42">
      <c r="A11" s="465"/>
      <c r="B11" s="466"/>
      <c r="C11" s="467"/>
      <c r="D11" s="383"/>
      <c r="E11" s="384"/>
      <c r="F11" s="384"/>
      <c r="G11" s="384"/>
      <c r="H11" s="384"/>
      <c r="I11" s="384"/>
      <c r="J11" s="384"/>
      <c r="K11" s="384"/>
      <c r="L11" s="384"/>
      <c r="M11" s="384"/>
      <c r="N11" s="384"/>
      <c r="O11" s="384"/>
      <c r="P11" s="384"/>
      <c r="Q11" s="384"/>
      <c r="R11" s="384"/>
      <c r="S11" s="384"/>
      <c r="T11" s="384"/>
      <c r="U11" s="384"/>
      <c r="V11" s="384"/>
      <c r="W11" s="385"/>
      <c r="X11" s="479" t="s">
        <v>48</v>
      </c>
      <c r="Y11" s="480"/>
      <c r="Z11" s="481"/>
      <c r="AA11" s="414" t="str">
        <f>IF(VLOOKUP('Data Entry Sheet for submission'!C10,入力タブ!AN:AO,2,FALSE)=99,'Data Entry Sheet for submission'!E10,'Data Entry Sheet for submission'!C10)</f>
        <v>※Please select.</v>
      </c>
      <c r="AB11" s="415"/>
      <c r="AC11" s="415"/>
      <c r="AD11" s="415"/>
      <c r="AE11" s="415"/>
      <c r="AF11" s="416"/>
    </row>
    <row r="12" spans="1:42">
      <c r="A12" s="367" t="s">
        <v>876</v>
      </c>
      <c r="B12" s="368"/>
      <c r="C12" s="369"/>
      <c r="D12" s="374">
        <f>IF(ISBLANK('Data Entry Sheet for submission'!D11),'Data Entry Sheet for submission'!D12,'Data Entry Sheet for submission'!D11)</f>
        <v>0</v>
      </c>
      <c r="E12" s="375"/>
      <c r="F12" s="375"/>
      <c r="G12" s="375"/>
      <c r="H12" s="375"/>
      <c r="I12" s="375"/>
      <c r="J12" s="375"/>
      <c r="K12" s="375"/>
      <c r="L12" s="375"/>
      <c r="M12" s="375"/>
      <c r="N12" s="375"/>
      <c r="O12" s="375"/>
      <c r="P12" s="375"/>
      <c r="Q12" s="375"/>
      <c r="R12" s="375"/>
      <c r="S12" s="375"/>
      <c r="T12" s="375"/>
      <c r="U12" s="375"/>
      <c r="V12" s="375"/>
      <c r="W12" s="376"/>
      <c r="X12" s="482"/>
      <c r="Y12" s="483"/>
      <c r="Z12" s="484"/>
      <c r="AA12" s="417"/>
      <c r="AB12" s="418"/>
      <c r="AC12" s="418"/>
      <c r="AD12" s="418"/>
      <c r="AE12" s="418"/>
      <c r="AF12" s="419"/>
      <c r="AG12" s="61"/>
      <c r="AH12" s="61"/>
      <c r="AI12" s="61"/>
      <c r="AJ12" s="61"/>
      <c r="AK12" s="61"/>
      <c r="AL12" s="61"/>
      <c r="AM12" s="61"/>
      <c r="AN12" s="61"/>
      <c r="AO12" s="61"/>
      <c r="AP12" s="61"/>
    </row>
    <row r="14" spans="1:42" ht="18" thickBot="1">
      <c r="A14" s="62" t="s">
        <v>877</v>
      </c>
      <c r="B14" s="62"/>
      <c r="C14" s="49"/>
      <c r="D14" s="38" t="s">
        <v>878</v>
      </c>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row>
    <row r="15" spans="1:42" ht="12" customHeight="1">
      <c r="A15" s="358" t="s">
        <v>879</v>
      </c>
      <c r="B15" s="359"/>
      <c r="C15" s="359"/>
      <c r="D15" s="472"/>
      <c r="E15" s="473"/>
      <c r="F15" s="473"/>
      <c r="G15" s="473"/>
      <c r="H15" s="473"/>
      <c r="I15" s="473"/>
      <c r="J15" s="473"/>
      <c r="K15" s="473"/>
      <c r="L15" s="473"/>
      <c r="M15" s="473"/>
      <c r="N15" s="473"/>
      <c r="O15" s="473"/>
      <c r="P15" s="473"/>
      <c r="Q15" s="473"/>
      <c r="R15" s="473"/>
      <c r="S15" s="473"/>
      <c r="T15" s="473"/>
      <c r="U15" s="473"/>
      <c r="V15" s="474"/>
      <c r="W15" s="413"/>
      <c r="X15" s="413"/>
      <c r="Y15" s="83" t="s">
        <v>880</v>
      </c>
      <c r="Z15" s="394"/>
      <c r="AA15" s="394"/>
      <c r="AB15" s="83" t="s">
        <v>881</v>
      </c>
      <c r="AC15" s="395" t="s">
        <v>882</v>
      </c>
      <c r="AD15" s="396"/>
      <c r="AE15" s="396"/>
      <c r="AF15" s="397"/>
      <c r="AG15" s="49"/>
      <c r="AH15" s="49"/>
      <c r="AI15" s="49"/>
    </row>
    <row r="16" spans="1:42" ht="12" customHeight="1">
      <c r="A16" s="360"/>
      <c r="B16" s="361"/>
      <c r="C16" s="361"/>
      <c r="D16" s="475"/>
      <c r="E16" s="476"/>
      <c r="F16" s="476"/>
      <c r="G16" s="476"/>
      <c r="H16" s="476"/>
      <c r="I16" s="476"/>
      <c r="J16" s="476"/>
      <c r="K16" s="476"/>
      <c r="L16" s="476"/>
      <c r="M16" s="476"/>
      <c r="N16" s="476"/>
      <c r="O16" s="476"/>
      <c r="P16" s="476"/>
      <c r="Q16" s="476"/>
      <c r="R16" s="476"/>
      <c r="S16" s="476"/>
      <c r="T16" s="476"/>
      <c r="U16" s="476"/>
      <c r="V16" s="477"/>
      <c r="W16" s="363"/>
      <c r="X16" s="363"/>
      <c r="Y16" s="119" t="s">
        <v>880</v>
      </c>
      <c r="Z16" s="363"/>
      <c r="AA16" s="363"/>
      <c r="AB16" s="119" t="s">
        <v>881</v>
      </c>
      <c r="AC16" s="398" t="s">
        <v>883</v>
      </c>
      <c r="AD16" s="391"/>
      <c r="AE16" s="391"/>
      <c r="AF16" s="392"/>
      <c r="AG16" s="49"/>
      <c r="AH16" s="49"/>
      <c r="AI16" s="49"/>
    </row>
    <row r="17" spans="1:33" ht="12" customHeight="1">
      <c r="A17" s="360" t="s">
        <v>884</v>
      </c>
      <c r="B17" s="361"/>
      <c r="C17" s="361"/>
      <c r="D17" s="352" t="s">
        <v>885</v>
      </c>
      <c r="E17" s="353"/>
      <c r="F17" s="353"/>
      <c r="G17" s="353"/>
      <c r="H17" s="353"/>
      <c r="I17" s="353"/>
      <c r="J17" s="353"/>
      <c r="K17" s="353"/>
      <c r="L17" s="353"/>
      <c r="M17" s="353"/>
      <c r="N17" s="353"/>
      <c r="O17" s="353"/>
      <c r="P17" s="353"/>
      <c r="Q17" s="353"/>
      <c r="R17" s="353"/>
      <c r="S17" s="353"/>
      <c r="T17" s="353"/>
      <c r="U17" s="353"/>
      <c r="V17" s="354"/>
      <c r="W17" s="363"/>
      <c r="X17" s="363"/>
      <c r="Y17" s="119" t="s">
        <v>880</v>
      </c>
      <c r="Z17" s="363"/>
      <c r="AA17" s="363"/>
      <c r="AB17" s="119" t="s">
        <v>881</v>
      </c>
      <c r="AC17" s="390" t="s">
        <v>68</v>
      </c>
      <c r="AD17" s="391"/>
      <c r="AE17" s="391"/>
      <c r="AF17" s="392"/>
      <c r="AG17" s="49"/>
    </row>
    <row r="18" spans="1:33" ht="24" customHeight="1">
      <c r="A18" s="360"/>
      <c r="B18" s="361"/>
      <c r="C18" s="361"/>
      <c r="D18" s="355"/>
      <c r="E18" s="356"/>
      <c r="F18" s="356"/>
      <c r="G18" s="356"/>
      <c r="H18" s="356"/>
      <c r="I18" s="356"/>
      <c r="J18" s="356"/>
      <c r="K18" s="356"/>
      <c r="L18" s="356"/>
      <c r="M18" s="356"/>
      <c r="N18" s="356"/>
      <c r="O18" s="356"/>
      <c r="P18" s="356"/>
      <c r="Q18" s="356"/>
      <c r="R18" s="356"/>
      <c r="S18" s="356"/>
      <c r="T18" s="356"/>
      <c r="U18" s="356"/>
      <c r="V18" s="357"/>
      <c r="W18" s="363"/>
      <c r="X18" s="363"/>
      <c r="Y18" s="119" t="s">
        <v>880</v>
      </c>
      <c r="Z18" s="363"/>
      <c r="AA18" s="363"/>
      <c r="AB18" s="119" t="s">
        <v>881</v>
      </c>
      <c r="AC18" s="390" t="s">
        <v>68</v>
      </c>
      <c r="AD18" s="391"/>
      <c r="AE18" s="391"/>
      <c r="AF18" s="392"/>
      <c r="AG18" s="49"/>
    </row>
    <row r="19" spans="1:33" ht="12" customHeight="1">
      <c r="A19" s="360"/>
      <c r="B19" s="361"/>
      <c r="C19" s="361"/>
      <c r="D19" s="352"/>
      <c r="E19" s="470"/>
      <c r="F19" s="470"/>
      <c r="G19" s="470"/>
      <c r="H19" s="470"/>
      <c r="I19" s="470"/>
      <c r="J19" s="470"/>
      <c r="K19" s="470"/>
      <c r="L19" s="470"/>
      <c r="M19" s="470"/>
      <c r="N19" s="470"/>
      <c r="O19" s="470"/>
      <c r="P19" s="470"/>
      <c r="Q19" s="470"/>
      <c r="R19" s="470"/>
      <c r="S19" s="470"/>
      <c r="T19" s="470"/>
      <c r="U19" s="470"/>
      <c r="V19" s="471"/>
      <c r="W19" s="363"/>
      <c r="X19" s="363"/>
      <c r="Y19" s="119" t="s">
        <v>880</v>
      </c>
      <c r="Z19" s="363"/>
      <c r="AA19" s="363"/>
      <c r="AB19" s="119" t="s">
        <v>881</v>
      </c>
      <c r="AC19" s="390" t="s">
        <v>68</v>
      </c>
      <c r="AD19" s="391"/>
      <c r="AE19" s="391"/>
      <c r="AF19" s="392"/>
      <c r="AG19" s="49"/>
    </row>
    <row r="20" spans="1:33" ht="24" customHeight="1">
      <c r="A20" s="360"/>
      <c r="B20" s="361"/>
      <c r="C20" s="361"/>
      <c r="D20" s="455"/>
      <c r="E20" s="456"/>
      <c r="F20" s="456"/>
      <c r="G20" s="456"/>
      <c r="H20" s="456"/>
      <c r="I20" s="456"/>
      <c r="J20" s="456"/>
      <c r="K20" s="456"/>
      <c r="L20" s="456"/>
      <c r="M20" s="456"/>
      <c r="N20" s="456"/>
      <c r="O20" s="456"/>
      <c r="P20" s="456"/>
      <c r="Q20" s="456"/>
      <c r="R20" s="456"/>
      <c r="S20" s="456"/>
      <c r="T20" s="456"/>
      <c r="U20" s="456"/>
      <c r="V20" s="457"/>
      <c r="W20" s="363"/>
      <c r="X20" s="363"/>
      <c r="Y20" s="119" t="s">
        <v>880</v>
      </c>
      <c r="Z20" s="363"/>
      <c r="AA20" s="363"/>
      <c r="AB20" s="119" t="s">
        <v>881</v>
      </c>
      <c r="AC20" s="390" t="s">
        <v>68</v>
      </c>
      <c r="AD20" s="391"/>
      <c r="AE20" s="391"/>
      <c r="AF20" s="392"/>
      <c r="AG20" s="49"/>
    </row>
    <row r="21" spans="1:33" ht="12" customHeight="1">
      <c r="A21" s="360"/>
      <c r="B21" s="361"/>
      <c r="C21" s="361"/>
      <c r="D21" s="450"/>
      <c r="E21" s="451"/>
      <c r="F21" s="451"/>
      <c r="G21" s="451"/>
      <c r="H21" s="451"/>
      <c r="I21" s="451"/>
      <c r="J21" s="451"/>
      <c r="K21" s="451"/>
      <c r="L21" s="451"/>
      <c r="M21" s="451"/>
      <c r="N21" s="451"/>
      <c r="O21" s="451"/>
      <c r="P21" s="451"/>
      <c r="Q21" s="451"/>
      <c r="R21" s="451"/>
      <c r="S21" s="451"/>
      <c r="T21" s="451"/>
      <c r="U21" s="451"/>
      <c r="V21" s="452"/>
      <c r="W21" s="363"/>
      <c r="X21" s="363"/>
      <c r="Y21" s="119" t="s">
        <v>880</v>
      </c>
      <c r="Z21" s="363"/>
      <c r="AA21" s="363"/>
      <c r="AB21" s="119" t="s">
        <v>881</v>
      </c>
      <c r="AC21" s="390" t="s">
        <v>68</v>
      </c>
      <c r="AD21" s="391"/>
      <c r="AE21" s="391"/>
      <c r="AF21" s="392"/>
      <c r="AG21" s="49"/>
    </row>
    <row r="22" spans="1:33" ht="24" customHeight="1">
      <c r="A22" s="360"/>
      <c r="B22" s="361"/>
      <c r="C22" s="361"/>
      <c r="D22" s="455"/>
      <c r="E22" s="456"/>
      <c r="F22" s="456"/>
      <c r="G22" s="456"/>
      <c r="H22" s="456"/>
      <c r="I22" s="456"/>
      <c r="J22" s="456"/>
      <c r="K22" s="456"/>
      <c r="L22" s="456"/>
      <c r="M22" s="456"/>
      <c r="N22" s="456"/>
      <c r="O22" s="456"/>
      <c r="P22" s="456"/>
      <c r="Q22" s="456"/>
      <c r="R22" s="456"/>
      <c r="S22" s="456"/>
      <c r="T22" s="456"/>
      <c r="U22" s="456"/>
      <c r="V22" s="457"/>
      <c r="W22" s="363"/>
      <c r="X22" s="363"/>
      <c r="Y22" s="119" t="s">
        <v>880</v>
      </c>
      <c r="Z22" s="363"/>
      <c r="AA22" s="363"/>
      <c r="AB22" s="119" t="s">
        <v>881</v>
      </c>
      <c r="AC22" s="390" t="s">
        <v>68</v>
      </c>
      <c r="AD22" s="391"/>
      <c r="AE22" s="391"/>
      <c r="AF22" s="392"/>
      <c r="AG22" s="49"/>
    </row>
    <row r="23" spans="1:33" ht="22.5" customHeight="1">
      <c r="A23" s="362" t="s">
        <v>886</v>
      </c>
      <c r="B23" s="361"/>
      <c r="C23" s="361"/>
      <c r="D23" s="352" t="s">
        <v>887</v>
      </c>
      <c r="E23" s="353"/>
      <c r="F23" s="353"/>
      <c r="G23" s="353"/>
      <c r="H23" s="353"/>
      <c r="I23" s="353"/>
      <c r="J23" s="353"/>
      <c r="K23" s="353"/>
      <c r="L23" s="353"/>
      <c r="M23" s="353"/>
      <c r="N23" s="353"/>
      <c r="O23" s="353"/>
      <c r="P23" s="353"/>
      <c r="Q23" s="353"/>
      <c r="R23" s="353"/>
      <c r="S23" s="353"/>
      <c r="T23" s="353"/>
      <c r="U23" s="353"/>
      <c r="V23" s="354"/>
      <c r="W23" s="363"/>
      <c r="X23" s="363"/>
      <c r="Y23" s="119" t="s">
        <v>880</v>
      </c>
      <c r="Z23" s="363"/>
      <c r="AA23" s="363"/>
      <c r="AB23" s="119" t="s">
        <v>881</v>
      </c>
      <c r="AC23" s="390" t="s">
        <v>68</v>
      </c>
      <c r="AD23" s="391"/>
      <c r="AE23" s="391"/>
      <c r="AF23" s="392"/>
      <c r="AG23" s="49"/>
    </row>
    <row r="24" spans="1:33" ht="21.65" customHeight="1">
      <c r="A24" s="360"/>
      <c r="B24" s="361"/>
      <c r="C24" s="361"/>
      <c r="D24" s="355"/>
      <c r="E24" s="356"/>
      <c r="F24" s="356"/>
      <c r="G24" s="356"/>
      <c r="H24" s="356"/>
      <c r="I24" s="356"/>
      <c r="J24" s="356"/>
      <c r="K24" s="356"/>
      <c r="L24" s="356"/>
      <c r="M24" s="356"/>
      <c r="N24" s="356"/>
      <c r="O24" s="356"/>
      <c r="P24" s="356"/>
      <c r="Q24" s="356"/>
      <c r="R24" s="356"/>
      <c r="S24" s="356"/>
      <c r="T24" s="356"/>
      <c r="U24" s="356"/>
      <c r="V24" s="357"/>
      <c r="W24" s="363"/>
      <c r="X24" s="363"/>
      <c r="Y24" s="119" t="s">
        <v>880</v>
      </c>
      <c r="Z24" s="363"/>
      <c r="AA24" s="363"/>
      <c r="AB24" s="119" t="s">
        <v>881</v>
      </c>
      <c r="AC24" s="390" t="s">
        <v>68</v>
      </c>
      <c r="AD24" s="391"/>
      <c r="AE24" s="391"/>
      <c r="AF24" s="392"/>
      <c r="AG24" s="49"/>
    </row>
    <row r="25" spans="1:33" ht="12" customHeight="1">
      <c r="A25" s="348" t="s">
        <v>888</v>
      </c>
      <c r="B25" s="349"/>
      <c r="C25" s="349"/>
      <c r="D25" s="352" t="s">
        <v>889</v>
      </c>
      <c r="E25" s="353"/>
      <c r="F25" s="353"/>
      <c r="G25" s="353"/>
      <c r="H25" s="353"/>
      <c r="I25" s="353"/>
      <c r="J25" s="353"/>
      <c r="K25" s="353"/>
      <c r="L25" s="353"/>
      <c r="M25" s="353"/>
      <c r="N25" s="353"/>
      <c r="O25" s="353"/>
      <c r="P25" s="353"/>
      <c r="Q25" s="353"/>
      <c r="R25" s="353"/>
      <c r="S25" s="353"/>
      <c r="T25" s="353"/>
      <c r="U25" s="353"/>
      <c r="V25" s="354"/>
      <c r="W25" s="363"/>
      <c r="X25" s="363"/>
      <c r="Y25" s="119" t="s">
        <v>880</v>
      </c>
      <c r="Z25" s="363"/>
      <c r="AA25" s="363"/>
      <c r="AB25" s="119" t="s">
        <v>881</v>
      </c>
      <c r="AC25" s="390" t="s">
        <v>68</v>
      </c>
      <c r="AD25" s="391"/>
      <c r="AE25" s="391"/>
      <c r="AF25" s="392"/>
      <c r="AG25" s="49"/>
    </row>
    <row r="26" spans="1:33" ht="24" customHeight="1" thickBot="1">
      <c r="A26" s="350"/>
      <c r="B26" s="351"/>
      <c r="C26" s="351"/>
      <c r="D26" s="458"/>
      <c r="E26" s="459"/>
      <c r="F26" s="459"/>
      <c r="G26" s="459"/>
      <c r="H26" s="459"/>
      <c r="I26" s="459"/>
      <c r="J26" s="459"/>
      <c r="K26" s="459"/>
      <c r="L26" s="459"/>
      <c r="M26" s="459"/>
      <c r="N26" s="459"/>
      <c r="O26" s="459"/>
      <c r="P26" s="459"/>
      <c r="Q26" s="459"/>
      <c r="R26" s="459"/>
      <c r="S26" s="459"/>
      <c r="T26" s="459"/>
      <c r="U26" s="459"/>
      <c r="V26" s="460"/>
      <c r="W26" s="468"/>
      <c r="X26" s="468"/>
      <c r="Y26" s="84" t="s">
        <v>880</v>
      </c>
      <c r="Z26" s="469"/>
      <c r="AA26" s="469"/>
      <c r="AB26" s="84" t="s">
        <v>881</v>
      </c>
      <c r="AC26" s="447" t="s">
        <v>68</v>
      </c>
      <c r="AD26" s="448"/>
      <c r="AE26" s="448"/>
      <c r="AF26" s="449"/>
      <c r="AG26" s="49"/>
    </row>
    <row r="27" spans="1:33" ht="14.5" thickBot="1">
      <c r="A27" s="53"/>
      <c r="B27" s="53"/>
      <c r="C27" s="53"/>
      <c r="D27" s="63"/>
      <c r="E27" s="63"/>
      <c r="F27" s="63"/>
      <c r="G27" s="63"/>
      <c r="H27" s="63"/>
      <c r="I27" s="63"/>
      <c r="J27" s="63"/>
      <c r="K27" s="63"/>
      <c r="L27" s="63"/>
      <c r="M27" s="63"/>
      <c r="N27" s="63"/>
      <c r="O27" s="63"/>
      <c r="P27" s="63"/>
      <c r="Q27" s="63"/>
      <c r="R27" s="63"/>
      <c r="S27" s="63"/>
      <c r="T27" s="63"/>
      <c r="U27" s="63"/>
      <c r="V27" s="63"/>
      <c r="W27" s="64"/>
      <c r="X27" s="64"/>
      <c r="Y27" s="60"/>
      <c r="Z27" s="64"/>
      <c r="AA27" s="64"/>
      <c r="AB27" s="60"/>
      <c r="AC27" s="65"/>
      <c r="AD27" s="65"/>
      <c r="AE27" s="65"/>
      <c r="AF27" s="65"/>
      <c r="AG27" s="49"/>
    </row>
    <row r="28" spans="1:33" ht="23.65" customHeight="1">
      <c r="A28" s="425" t="s">
        <v>890</v>
      </c>
      <c r="B28" s="426"/>
      <c r="C28" s="426"/>
      <c r="D28" s="439" t="s">
        <v>891</v>
      </c>
      <c r="E28" s="440"/>
      <c r="F28" s="440"/>
      <c r="G28" s="441"/>
      <c r="H28" s="442"/>
      <c r="I28" s="442"/>
      <c r="J28" s="442"/>
      <c r="K28" s="442"/>
      <c r="L28" s="442"/>
      <c r="M28" s="442"/>
      <c r="N28" s="442"/>
      <c r="O28" s="442"/>
      <c r="P28" s="442"/>
      <c r="Q28" s="442"/>
      <c r="R28" s="442"/>
      <c r="S28" s="442"/>
      <c r="T28" s="435" t="s">
        <v>892</v>
      </c>
      <c r="U28" s="436"/>
      <c r="V28" s="436"/>
      <c r="W28" s="436"/>
      <c r="X28" s="429" t="s">
        <v>867</v>
      </c>
      <c r="Y28" s="430"/>
      <c r="Z28" s="430"/>
      <c r="AA28" s="431"/>
    </row>
    <row r="29" spans="1:33" ht="30.75" customHeight="1" thickBot="1">
      <c r="A29" s="427"/>
      <c r="B29" s="428"/>
      <c r="C29" s="428"/>
      <c r="D29" s="443" t="s">
        <v>893</v>
      </c>
      <c r="E29" s="444"/>
      <c r="F29" s="444"/>
      <c r="G29" s="445"/>
      <c r="H29" s="446"/>
      <c r="I29" s="446"/>
      <c r="J29" s="446"/>
      <c r="K29" s="446"/>
      <c r="L29" s="446"/>
      <c r="M29" s="446"/>
      <c r="N29" s="446"/>
      <c r="O29" s="446"/>
      <c r="P29" s="446"/>
      <c r="Q29" s="446"/>
      <c r="R29" s="446"/>
      <c r="S29" s="446"/>
      <c r="T29" s="437"/>
      <c r="U29" s="438"/>
      <c r="V29" s="438"/>
      <c r="W29" s="438"/>
      <c r="X29" s="432"/>
      <c r="Y29" s="433"/>
      <c r="Z29" s="433"/>
      <c r="AA29" s="434"/>
    </row>
    <row r="30" spans="1:33" ht="23.9" customHeight="1">
      <c r="A30" s="425" t="s">
        <v>894</v>
      </c>
      <c r="B30" s="426"/>
      <c r="C30" s="426"/>
      <c r="D30" s="439" t="s">
        <v>891</v>
      </c>
      <c r="E30" s="440"/>
      <c r="F30" s="440"/>
      <c r="G30" s="441"/>
      <c r="H30" s="454"/>
      <c r="I30" s="454"/>
      <c r="J30" s="454"/>
      <c r="K30" s="454"/>
      <c r="L30" s="454"/>
      <c r="M30" s="454"/>
      <c r="N30" s="454"/>
      <c r="O30" s="454"/>
      <c r="P30" s="454"/>
      <c r="Q30" s="454"/>
      <c r="R30" s="454"/>
      <c r="S30" s="454"/>
      <c r="T30" s="435" t="s">
        <v>892</v>
      </c>
      <c r="U30" s="436"/>
      <c r="V30" s="436"/>
      <c r="W30" s="436"/>
      <c r="X30" s="429" t="s">
        <v>867</v>
      </c>
      <c r="Y30" s="430"/>
      <c r="Z30" s="430"/>
      <c r="AA30" s="431"/>
      <c r="AG30" s="49"/>
    </row>
    <row r="31" spans="1:33" ht="27.75" customHeight="1" thickBot="1">
      <c r="A31" s="427"/>
      <c r="B31" s="428"/>
      <c r="C31" s="428"/>
      <c r="D31" s="443" t="s">
        <v>893</v>
      </c>
      <c r="E31" s="444"/>
      <c r="F31" s="444"/>
      <c r="G31" s="445"/>
      <c r="H31" s="453"/>
      <c r="I31" s="453"/>
      <c r="J31" s="453"/>
      <c r="K31" s="453"/>
      <c r="L31" s="453"/>
      <c r="M31" s="453"/>
      <c r="N31" s="453"/>
      <c r="O31" s="453"/>
      <c r="P31" s="453"/>
      <c r="Q31" s="453"/>
      <c r="R31" s="453"/>
      <c r="S31" s="453"/>
      <c r="T31" s="437"/>
      <c r="U31" s="438"/>
      <c r="V31" s="438"/>
      <c r="W31" s="438"/>
      <c r="X31" s="432"/>
      <c r="Y31" s="433"/>
      <c r="Z31" s="433"/>
      <c r="AA31" s="434"/>
      <c r="AG31" s="66"/>
    </row>
    <row r="33" spans="1:34" ht="17.5">
      <c r="A33" s="62" t="s">
        <v>895</v>
      </c>
      <c r="B33" s="62"/>
      <c r="C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row>
    <row r="34" spans="1:34" ht="17.5">
      <c r="A34" s="62" t="s">
        <v>896</v>
      </c>
      <c r="B34" s="62"/>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row>
    <row r="35" spans="1:34">
      <c r="A35" s="424" t="s">
        <v>897</v>
      </c>
      <c r="B35" s="424"/>
      <c r="C35" s="424"/>
      <c r="D35" s="424"/>
      <c r="E35" s="424"/>
      <c r="F35" s="424"/>
      <c r="G35" s="67"/>
      <c r="H35" s="424" t="s">
        <v>898</v>
      </c>
      <c r="I35" s="424"/>
      <c r="J35" s="424"/>
      <c r="K35" s="424"/>
      <c r="L35" s="424"/>
      <c r="M35" s="424"/>
      <c r="N35" s="367" t="s">
        <v>899</v>
      </c>
      <c r="O35" s="368"/>
      <c r="P35" s="368"/>
      <c r="Q35" s="368"/>
      <c r="R35" s="368"/>
      <c r="S35" s="368"/>
      <c r="T35" s="368"/>
      <c r="U35" s="368"/>
      <c r="V35" s="368"/>
      <c r="W35" s="368"/>
      <c r="X35" s="368"/>
      <c r="Y35" s="368"/>
      <c r="Z35" s="368"/>
      <c r="AA35" s="368"/>
      <c r="AB35" s="368"/>
      <c r="AC35" s="368"/>
      <c r="AD35" s="368"/>
      <c r="AE35" s="368"/>
      <c r="AF35" s="369"/>
      <c r="AG35" s="49"/>
      <c r="AH35" s="49"/>
    </row>
    <row r="36" spans="1:34" ht="12" customHeight="1">
      <c r="A36" s="363"/>
      <c r="B36" s="363"/>
      <c r="C36" s="420" t="s">
        <v>880</v>
      </c>
      <c r="D36" s="363"/>
      <c r="E36" s="363"/>
      <c r="F36" s="420" t="s">
        <v>881</v>
      </c>
      <c r="G36" s="422" t="s">
        <v>900</v>
      </c>
      <c r="H36" s="363"/>
      <c r="I36" s="363"/>
      <c r="J36" s="420" t="s">
        <v>880</v>
      </c>
      <c r="K36" s="363"/>
      <c r="L36" s="363"/>
      <c r="M36" s="420" t="s">
        <v>881</v>
      </c>
      <c r="N36" s="423"/>
      <c r="O36" s="423"/>
      <c r="P36" s="423"/>
      <c r="Q36" s="423"/>
      <c r="R36" s="423"/>
      <c r="S36" s="423"/>
      <c r="T36" s="423"/>
      <c r="U36" s="423"/>
      <c r="V36" s="423"/>
      <c r="W36" s="423"/>
      <c r="X36" s="423"/>
      <c r="Y36" s="423"/>
      <c r="Z36" s="423"/>
      <c r="AA36" s="423"/>
      <c r="AB36" s="423"/>
      <c r="AC36" s="423"/>
      <c r="AD36" s="423"/>
      <c r="AE36" s="423"/>
      <c r="AF36" s="423"/>
      <c r="AG36" s="49"/>
      <c r="AH36" s="49"/>
    </row>
    <row r="37" spans="1:34" ht="12" customHeight="1">
      <c r="A37" s="363"/>
      <c r="B37" s="363"/>
      <c r="C37" s="420"/>
      <c r="D37" s="363"/>
      <c r="E37" s="363"/>
      <c r="F37" s="420"/>
      <c r="G37" s="422"/>
      <c r="H37" s="363"/>
      <c r="I37" s="363"/>
      <c r="J37" s="420"/>
      <c r="K37" s="363"/>
      <c r="L37" s="363"/>
      <c r="M37" s="420"/>
      <c r="N37" s="423"/>
      <c r="O37" s="423"/>
      <c r="P37" s="423"/>
      <c r="Q37" s="423"/>
      <c r="R37" s="423"/>
      <c r="S37" s="423"/>
      <c r="T37" s="423"/>
      <c r="U37" s="423"/>
      <c r="V37" s="423"/>
      <c r="W37" s="423"/>
      <c r="X37" s="423"/>
      <c r="Y37" s="423"/>
      <c r="Z37" s="423"/>
      <c r="AA37" s="423"/>
      <c r="AB37" s="423"/>
      <c r="AC37" s="423"/>
      <c r="AD37" s="423"/>
      <c r="AE37" s="423"/>
      <c r="AF37" s="423"/>
      <c r="AG37" s="49"/>
      <c r="AH37" s="49"/>
    </row>
    <row r="38" spans="1:34" ht="12" customHeight="1">
      <c r="A38" s="363"/>
      <c r="B38" s="363"/>
      <c r="C38" s="420" t="s">
        <v>880</v>
      </c>
      <c r="D38" s="363"/>
      <c r="E38" s="363"/>
      <c r="F38" s="420" t="s">
        <v>881</v>
      </c>
      <c r="G38" s="422" t="s">
        <v>900</v>
      </c>
      <c r="H38" s="363"/>
      <c r="I38" s="363"/>
      <c r="J38" s="420" t="s">
        <v>880</v>
      </c>
      <c r="K38" s="363"/>
      <c r="L38" s="363"/>
      <c r="M38" s="420" t="s">
        <v>881</v>
      </c>
      <c r="N38" s="423"/>
      <c r="O38" s="423"/>
      <c r="P38" s="423"/>
      <c r="Q38" s="423"/>
      <c r="R38" s="423"/>
      <c r="S38" s="423"/>
      <c r="T38" s="423"/>
      <c r="U38" s="423"/>
      <c r="V38" s="423"/>
      <c r="W38" s="423"/>
      <c r="X38" s="423"/>
      <c r="Y38" s="423"/>
      <c r="Z38" s="423"/>
      <c r="AA38" s="423"/>
      <c r="AB38" s="423"/>
      <c r="AC38" s="423"/>
      <c r="AD38" s="423"/>
      <c r="AE38" s="423"/>
      <c r="AF38" s="423"/>
      <c r="AG38" s="49"/>
      <c r="AH38" s="49"/>
    </row>
    <row r="39" spans="1:34" ht="12" customHeight="1">
      <c r="A39" s="363"/>
      <c r="B39" s="363"/>
      <c r="C39" s="420"/>
      <c r="D39" s="363"/>
      <c r="E39" s="363"/>
      <c r="F39" s="420"/>
      <c r="G39" s="422"/>
      <c r="H39" s="363"/>
      <c r="I39" s="363"/>
      <c r="J39" s="420"/>
      <c r="K39" s="363"/>
      <c r="L39" s="363"/>
      <c r="M39" s="420"/>
      <c r="N39" s="423"/>
      <c r="O39" s="423"/>
      <c r="P39" s="423"/>
      <c r="Q39" s="423"/>
      <c r="R39" s="423"/>
      <c r="S39" s="423"/>
      <c r="T39" s="423"/>
      <c r="U39" s="423"/>
      <c r="V39" s="423"/>
      <c r="W39" s="423"/>
      <c r="X39" s="423"/>
      <c r="Y39" s="423"/>
      <c r="Z39" s="423"/>
      <c r="AA39" s="423"/>
      <c r="AB39" s="423"/>
      <c r="AC39" s="423"/>
      <c r="AD39" s="423"/>
      <c r="AE39" s="423"/>
      <c r="AF39" s="423"/>
      <c r="AG39" s="49"/>
      <c r="AH39" s="49"/>
    </row>
    <row r="40" spans="1:34" ht="12" customHeight="1">
      <c r="A40" s="363"/>
      <c r="B40" s="363"/>
      <c r="C40" s="420" t="s">
        <v>880</v>
      </c>
      <c r="D40" s="363"/>
      <c r="E40" s="363"/>
      <c r="F40" s="420" t="s">
        <v>881</v>
      </c>
      <c r="G40" s="422" t="s">
        <v>900</v>
      </c>
      <c r="H40" s="363"/>
      <c r="I40" s="363"/>
      <c r="J40" s="420" t="s">
        <v>880</v>
      </c>
      <c r="K40" s="363"/>
      <c r="L40" s="363"/>
      <c r="M40" s="420" t="s">
        <v>881</v>
      </c>
      <c r="N40" s="423"/>
      <c r="O40" s="423"/>
      <c r="P40" s="423"/>
      <c r="Q40" s="423"/>
      <c r="R40" s="423"/>
      <c r="S40" s="423"/>
      <c r="T40" s="423"/>
      <c r="U40" s="423"/>
      <c r="V40" s="423"/>
      <c r="W40" s="423"/>
      <c r="X40" s="423"/>
      <c r="Y40" s="423"/>
      <c r="Z40" s="423"/>
      <c r="AA40" s="423"/>
      <c r="AB40" s="423"/>
      <c r="AC40" s="423"/>
      <c r="AD40" s="423"/>
      <c r="AE40" s="423"/>
      <c r="AF40" s="423"/>
      <c r="AG40" s="49"/>
      <c r="AH40" s="49"/>
    </row>
    <row r="41" spans="1:34" ht="12" customHeight="1">
      <c r="A41" s="363"/>
      <c r="B41" s="363"/>
      <c r="C41" s="420"/>
      <c r="D41" s="363"/>
      <c r="E41" s="363"/>
      <c r="F41" s="420"/>
      <c r="G41" s="422"/>
      <c r="H41" s="363"/>
      <c r="I41" s="363"/>
      <c r="J41" s="420"/>
      <c r="K41" s="363"/>
      <c r="L41" s="363"/>
      <c r="M41" s="420"/>
      <c r="N41" s="423"/>
      <c r="O41" s="423"/>
      <c r="P41" s="423"/>
      <c r="Q41" s="423"/>
      <c r="R41" s="423"/>
      <c r="S41" s="423"/>
      <c r="T41" s="423"/>
      <c r="U41" s="423"/>
      <c r="V41" s="423"/>
      <c r="W41" s="423"/>
      <c r="X41" s="423"/>
      <c r="Y41" s="423"/>
      <c r="Z41" s="423"/>
      <c r="AA41" s="423"/>
      <c r="AB41" s="423"/>
      <c r="AC41" s="423"/>
      <c r="AD41" s="423"/>
      <c r="AE41" s="423"/>
      <c r="AF41" s="423"/>
      <c r="AG41" s="49"/>
      <c r="AH41" s="49"/>
    </row>
    <row r="42" spans="1:34" ht="12" customHeight="1">
      <c r="A42" s="363"/>
      <c r="B42" s="363"/>
      <c r="C42" s="420" t="s">
        <v>880</v>
      </c>
      <c r="D42" s="363"/>
      <c r="E42" s="363"/>
      <c r="F42" s="420" t="s">
        <v>881</v>
      </c>
      <c r="G42" s="422" t="s">
        <v>900</v>
      </c>
      <c r="H42" s="363"/>
      <c r="I42" s="363"/>
      <c r="J42" s="420" t="s">
        <v>880</v>
      </c>
      <c r="K42" s="363"/>
      <c r="L42" s="363"/>
      <c r="M42" s="420" t="s">
        <v>881</v>
      </c>
      <c r="N42" s="423"/>
      <c r="O42" s="423"/>
      <c r="P42" s="423"/>
      <c r="Q42" s="423"/>
      <c r="R42" s="423"/>
      <c r="S42" s="423"/>
      <c r="T42" s="423"/>
      <c r="U42" s="423"/>
      <c r="V42" s="423"/>
      <c r="W42" s="423"/>
      <c r="X42" s="423"/>
      <c r="Y42" s="423"/>
      <c r="Z42" s="423"/>
      <c r="AA42" s="423"/>
      <c r="AB42" s="423"/>
      <c r="AC42" s="423"/>
      <c r="AD42" s="423"/>
      <c r="AE42" s="423"/>
      <c r="AF42" s="423"/>
      <c r="AG42" s="49"/>
      <c r="AH42" s="49"/>
    </row>
    <row r="43" spans="1:34" ht="12" customHeight="1">
      <c r="A43" s="363"/>
      <c r="B43" s="363"/>
      <c r="C43" s="420"/>
      <c r="D43" s="363"/>
      <c r="E43" s="363"/>
      <c r="F43" s="420"/>
      <c r="G43" s="422"/>
      <c r="H43" s="363"/>
      <c r="I43" s="363"/>
      <c r="J43" s="420"/>
      <c r="K43" s="363"/>
      <c r="L43" s="363"/>
      <c r="M43" s="420"/>
      <c r="N43" s="423"/>
      <c r="O43" s="423"/>
      <c r="P43" s="423"/>
      <c r="Q43" s="423"/>
      <c r="R43" s="423"/>
      <c r="S43" s="423"/>
      <c r="T43" s="423"/>
      <c r="U43" s="423"/>
      <c r="V43" s="423"/>
      <c r="W43" s="423"/>
      <c r="X43" s="423"/>
      <c r="Y43" s="423"/>
      <c r="Z43" s="423"/>
      <c r="AA43" s="423"/>
      <c r="AB43" s="423"/>
      <c r="AC43" s="423"/>
      <c r="AD43" s="423"/>
      <c r="AE43" s="423"/>
      <c r="AF43" s="423"/>
      <c r="AG43" s="49"/>
      <c r="AH43" s="49"/>
    </row>
    <row r="44" spans="1:34" ht="12" customHeight="1">
      <c r="A44" s="363"/>
      <c r="B44" s="363"/>
      <c r="C44" s="420" t="s">
        <v>880</v>
      </c>
      <c r="D44" s="363"/>
      <c r="E44" s="363"/>
      <c r="F44" s="420" t="s">
        <v>881</v>
      </c>
      <c r="G44" s="422" t="s">
        <v>900</v>
      </c>
      <c r="H44" s="363"/>
      <c r="I44" s="363"/>
      <c r="J44" s="420" t="s">
        <v>880</v>
      </c>
      <c r="K44" s="363"/>
      <c r="L44" s="363"/>
      <c r="M44" s="420" t="s">
        <v>881</v>
      </c>
      <c r="N44" s="423"/>
      <c r="O44" s="423"/>
      <c r="P44" s="423"/>
      <c r="Q44" s="423"/>
      <c r="R44" s="423"/>
      <c r="S44" s="423"/>
      <c r="T44" s="423"/>
      <c r="U44" s="423"/>
      <c r="V44" s="423"/>
      <c r="W44" s="423"/>
      <c r="X44" s="423"/>
      <c r="Y44" s="423"/>
      <c r="Z44" s="423"/>
      <c r="AA44" s="423"/>
      <c r="AB44" s="423"/>
      <c r="AC44" s="423"/>
      <c r="AD44" s="423"/>
      <c r="AE44" s="423"/>
      <c r="AF44" s="423"/>
      <c r="AG44" s="49"/>
      <c r="AH44" s="49"/>
    </row>
    <row r="45" spans="1:34" ht="12" customHeight="1">
      <c r="A45" s="363"/>
      <c r="B45" s="363"/>
      <c r="C45" s="420"/>
      <c r="D45" s="363"/>
      <c r="E45" s="363"/>
      <c r="F45" s="420"/>
      <c r="G45" s="422"/>
      <c r="H45" s="363"/>
      <c r="I45" s="363"/>
      <c r="J45" s="420"/>
      <c r="K45" s="363"/>
      <c r="L45" s="363"/>
      <c r="M45" s="420"/>
      <c r="N45" s="423"/>
      <c r="O45" s="423"/>
      <c r="P45" s="423"/>
      <c r="Q45" s="423"/>
      <c r="R45" s="423"/>
      <c r="S45" s="423"/>
      <c r="T45" s="423"/>
      <c r="U45" s="423"/>
      <c r="V45" s="423"/>
      <c r="W45" s="423"/>
      <c r="X45" s="423"/>
      <c r="Y45" s="423"/>
      <c r="Z45" s="423"/>
      <c r="AA45" s="423"/>
      <c r="AB45" s="423"/>
      <c r="AC45" s="423"/>
      <c r="AD45" s="423"/>
      <c r="AE45" s="423"/>
      <c r="AF45" s="423"/>
      <c r="AG45" s="49"/>
      <c r="AH45" s="49"/>
    </row>
    <row r="46" spans="1:34">
      <c r="A46" s="421" t="s">
        <v>901</v>
      </c>
      <c r="B46" s="421"/>
      <c r="C46" s="421"/>
      <c r="D46" s="421"/>
      <c r="E46" s="421"/>
      <c r="F46" s="421"/>
      <c r="G46" s="421"/>
      <c r="H46" s="421"/>
      <c r="I46" s="421"/>
      <c r="J46" s="421"/>
      <c r="K46" s="421"/>
      <c r="L46" s="421"/>
      <c r="M46" s="421"/>
      <c r="N46" s="421"/>
      <c r="O46" s="421"/>
      <c r="P46" s="421"/>
      <c r="Q46" s="421"/>
      <c r="R46" s="421"/>
      <c r="S46" s="421"/>
      <c r="T46" s="421"/>
      <c r="U46" s="421"/>
      <c r="V46" s="421"/>
      <c r="W46" s="421"/>
      <c r="X46" s="421"/>
      <c r="Y46" s="421"/>
      <c r="Z46" s="421"/>
      <c r="AA46" s="421"/>
      <c r="AB46" s="421"/>
      <c r="AC46" s="421"/>
      <c r="AD46" s="421"/>
      <c r="AE46" s="421"/>
      <c r="AF46" s="421"/>
      <c r="AG46" s="49"/>
      <c r="AH46" s="49"/>
    </row>
    <row r="47" spans="1:34" ht="12" customHeight="1">
      <c r="A47" s="363"/>
      <c r="B47" s="363"/>
      <c r="C47" s="420" t="s">
        <v>880</v>
      </c>
      <c r="D47" s="363"/>
      <c r="E47" s="363"/>
      <c r="F47" s="420" t="s">
        <v>881</v>
      </c>
      <c r="G47" s="422" t="s">
        <v>900</v>
      </c>
      <c r="H47" s="363"/>
      <c r="I47" s="363"/>
      <c r="J47" s="420" t="s">
        <v>880</v>
      </c>
      <c r="K47" s="363"/>
      <c r="L47" s="363"/>
      <c r="M47" s="420" t="s">
        <v>881</v>
      </c>
      <c r="N47" s="423"/>
      <c r="O47" s="423"/>
      <c r="P47" s="423"/>
      <c r="Q47" s="423"/>
      <c r="R47" s="423"/>
      <c r="S47" s="423"/>
      <c r="T47" s="423"/>
      <c r="U47" s="423"/>
      <c r="V47" s="423"/>
      <c r="W47" s="423"/>
      <c r="X47" s="423"/>
      <c r="Y47" s="423"/>
      <c r="Z47" s="423"/>
      <c r="AA47" s="423"/>
      <c r="AB47" s="423"/>
      <c r="AC47" s="423"/>
      <c r="AD47" s="423"/>
      <c r="AE47" s="423"/>
      <c r="AF47" s="423"/>
      <c r="AG47" s="49"/>
      <c r="AH47" s="49"/>
    </row>
    <row r="48" spans="1:34" ht="12" customHeight="1">
      <c r="A48" s="363"/>
      <c r="B48" s="363"/>
      <c r="C48" s="420"/>
      <c r="D48" s="363"/>
      <c r="E48" s="363"/>
      <c r="F48" s="420"/>
      <c r="G48" s="422"/>
      <c r="H48" s="363"/>
      <c r="I48" s="363"/>
      <c r="J48" s="420"/>
      <c r="K48" s="363"/>
      <c r="L48" s="363"/>
      <c r="M48" s="420"/>
      <c r="N48" s="423"/>
      <c r="O48" s="423"/>
      <c r="P48" s="423"/>
      <c r="Q48" s="423"/>
      <c r="R48" s="423"/>
      <c r="S48" s="423"/>
      <c r="T48" s="423"/>
      <c r="U48" s="423"/>
      <c r="V48" s="423"/>
      <c r="W48" s="423"/>
      <c r="X48" s="423"/>
      <c r="Y48" s="423"/>
      <c r="Z48" s="423"/>
      <c r="AA48" s="423"/>
      <c r="AB48" s="423"/>
      <c r="AC48" s="423"/>
      <c r="AD48" s="423"/>
      <c r="AE48" s="423"/>
      <c r="AF48" s="423"/>
      <c r="AG48" s="66"/>
      <c r="AH48" s="66"/>
    </row>
    <row r="49" spans="1:34">
      <c r="A49" s="49"/>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row>
    <row r="50" spans="1:34">
      <c r="A50" s="421" t="s">
        <v>902</v>
      </c>
      <c r="B50" s="421"/>
      <c r="C50" s="421"/>
      <c r="D50" s="421"/>
      <c r="E50" s="421"/>
      <c r="F50" s="421"/>
      <c r="G50" s="421"/>
      <c r="H50" s="421"/>
      <c r="I50" s="421"/>
      <c r="J50" s="421"/>
      <c r="K50" s="421"/>
      <c r="L50" s="421"/>
      <c r="M50" s="421"/>
      <c r="N50" s="421"/>
      <c r="O50" s="421"/>
      <c r="P50" s="421"/>
      <c r="Q50" s="421"/>
      <c r="R50" s="421"/>
      <c r="S50" s="421"/>
      <c r="T50" s="421"/>
      <c r="U50" s="421"/>
      <c r="V50" s="421"/>
      <c r="W50" s="421"/>
      <c r="X50" s="421"/>
      <c r="Y50" s="421"/>
      <c r="Z50" s="421"/>
      <c r="AA50" s="421"/>
      <c r="AB50" s="421"/>
      <c r="AC50" s="421"/>
      <c r="AD50" s="421"/>
      <c r="AE50" s="421"/>
      <c r="AF50" s="421"/>
      <c r="AG50" s="49"/>
      <c r="AH50" s="49"/>
    </row>
    <row r="51" spans="1:34" ht="12" customHeight="1">
      <c r="A51" s="363"/>
      <c r="B51" s="363"/>
      <c r="C51" s="420" t="s">
        <v>880</v>
      </c>
      <c r="D51" s="363"/>
      <c r="E51" s="363"/>
      <c r="F51" s="420" t="s">
        <v>881</v>
      </c>
      <c r="G51" s="422" t="s">
        <v>900</v>
      </c>
      <c r="H51" s="363"/>
      <c r="I51" s="363"/>
      <c r="J51" s="420" t="s">
        <v>880</v>
      </c>
      <c r="K51" s="363"/>
      <c r="L51" s="363"/>
      <c r="M51" s="420" t="s">
        <v>881</v>
      </c>
      <c r="N51" s="423"/>
      <c r="O51" s="423"/>
      <c r="P51" s="423"/>
      <c r="Q51" s="423"/>
      <c r="R51" s="423"/>
      <c r="S51" s="423"/>
      <c r="T51" s="423"/>
      <c r="U51" s="423"/>
      <c r="V51" s="423"/>
      <c r="W51" s="423"/>
      <c r="X51" s="423"/>
      <c r="Y51" s="423"/>
      <c r="Z51" s="423"/>
      <c r="AA51" s="423"/>
      <c r="AB51" s="423"/>
      <c r="AC51" s="423"/>
      <c r="AD51" s="423"/>
      <c r="AE51" s="423"/>
      <c r="AF51" s="423"/>
      <c r="AG51" s="49"/>
      <c r="AH51" s="49"/>
    </row>
    <row r="52" spans="1:34" ht="12" customHeight="1">
      <c r="A52" s="363"/>
      <c r="B52" s="363"/>
      <c r="C52" s="420"/>
      <c r="D52" s="363"/>
      <c r="E52" s="363"/>
      <c r="F52" s="420"/>
      <c r="G52" s="422"/>
      <c r="H52" s="363"/>
      <c r="I52" s="363"/>
      <c r="J52" s="420"/>
      <c r="K52" s="363"/>
      <c r="L52" s="363"/>
      <c r="M52" s="420"/>
      <c r="N52" s="423"/>
      <c r="O52" s="423"/>
      <c r="P52" s="423"/>
      <c r="Q52" s="423"/>
      <c r="R52" s="423"/>
      <c r="S52" s="423"/>
      <c r="T52" s="423"/>
      <c r="U52" s="423"/>
      <c r="V52" s="423"/>
      <c r="W52" s="423"/>
      <c r="X52" s="423"/>
      <c r="Y52" s="423"/>
      <c r="Z52" s="423"/>
      <c r="AA52" s="423"/>
      <c r="AB52" s="423"/>
      <c r="AC52" s="423"/>
      <c r="AD52" s="423"/>
      <c r="AE52" s="423"/>
      <c r="AF52" s="423"/>
      <c r="AG52" s="66"/>
      <c r="AH52" s="66"/>
    </row>
    <row r="53" spans="1:34" ht="12" customHeight="1">
      <c r="A53" s="363"/>
      <c r="B53" s="363"/>
      <c r="C53" s="420" t="s">
        <v>880</v>
      </c>
      <c r="D53" s="363"/>
      <c r="E53" s="363"/>
      <c r="F53" s="420" t="s">
        <v>881</v>
      </c>
      <c r="G53" s="422" t="s">
        <v>900</v>
      </c>
      <c r="H53" s="363"/>
      <c r="I53" s="363"/>
      <c r="J53" s="420" t="s">
        <v>880</v>
      </c>
      <c r="K53" s="363"/>
      <c r="L53" s="363"/>
      <c r="M53" s="420" t="s">
        <v>881</v>
      </c>
      <c r="N53" s="423"/>
      <c r="O53" s="423"/>
      <c r="P53" s="423"/>
      <c r="Q53" s="423"/>
      <c r="R53" s="423"/>
      <c r="S53" s="423"/>
      <c r="T53" s="423"/>
      <c r="U53" s="423"/>
      <c r="V53" s="423"/>
      <c r="W53" s="423"/>
      <c r="X53" s="423"/>
      <c r="Y53" s="423"/>
      <c r="Z53" s="423"/>
      <c r="AA53" s="423"/>
      <c r="AB53" s="423"/>
      <c r="AC53" s="423"/>
      <c r="AD53" s="423"/>
      <c r="AE53" s="423"/>
      <c r="AF53" s="423"/>
      <c r="AG53" s="49"/>
      <c r="AH53" s="49"/>
    </row>
    <row r="54" spans="1:34" ht="12" customHeight="1">
      <c r="A54" s="363"/>
      <c r="B54" s="363"/>
      <c r="C54" s="420"/>
      <c r="D54" s="363"/>
      <c r="E54" s="363"/>
      <c r="F54" s="420"/>
      <c r="G54" s="422"/>
      <c r="H54" s="363"/>
      <c r="I54" s="363"/>
      <c r="J54" s="420"/>
      <c r="K54" s="363"/>
      <c r="L54" s="363"/>
      <c r="M54" s="420"/>
      <c r="N54" s="423"/>
      <c r="O54" s="423"/>
      <c r="P54" s="423"/>
      <c r="Q54" s="423"/>
      <c r="R54" s="423"/>
      <c r="S54" s="423"/>
      <c r="T54" s="423"/>
      <c r="U54" s="423"/>
      <c r="V54" s="423"/>
      <c r="W54" s="423"/>
      <c r="X54" s="423"/>
      <c r="Y54" s="423"/>
      <c r="Z54" s="423"/>
      <c r="AA54" s="423"/>
      <c r="AB54" s="423"/>
      <c r="AC54" s="423"/>
      <c r="AD54" s="423"/>
      <c r="AE54" s="423"/>
      <c r="AF54" s="423"/>
      <c r="AG54" s="66"/>
      <c r="AH54" s="66"/>
    </row>
    <row r="55" spans="1:34" ht="12" customHeight="1">
      <c r="A55" s="363"/>
      <c r="B55" s="363"/>
      <c r="C55" s="420" t="s">
        <v>880</v>
      </c>
      <c r="D55" s="363"/>
      <c r="E55" s="363"/>
      <c r="F55" s="420" t="s">
        <v>881</v>
      </c>
      <c r="G55" s="422" t="s">
        <v>900</v>
      </c>
      <c r="H55" s="363"/>
      <c r="I55" s="363"/>
      <c r="J55" s="420" t="s">
        <v>880</v>
      </c>
      <c r="K55" s="363"/>
      <c r="L55" s="363"/>
      <c r="M55" s="420" t="s">
        <v>881</v>
      </c>
      <c r="N55" s="423"/>
      <c r="O55" s="423"/>
      <c r="P55" s="423"/>
      <c r="Q55" s="423"/>
      <c r="R55" s="423"/>
      <c r="S55" s="423"/>
      <c r="T55" s="423"/>
      <c r="U55" s="423"/>
      <c r="V55" s="423"/>
      <c r="W55" s="423"/>
      <c r="X55" s="423"/>
      <c r="Y55" s="423"/>
      <c r="Z55" s="423"/>
      <c r="AA55" s="423"/>
      <c r="AB55" s="423"/>
      <c r="AC55" s="423"/>
      <c r="AD55" s="423"/>
      <c r="AE55" s="423"/>
      <c r="AF55" s="423"/>
      <c r="AG55" s="49"/>
      <c r="AH55" s="49"/>
    </row>
    <row r="56" spans="1:34" ht="12" customHeight="1">
      <c r="A56" s="363"/>
      <c r="B56" s="363"/>
      <c r="C56" s="420"/>
      <c r="D56" s="363"/>
      <c r="E56" s="363"/>
      <c r="F56" s="420"/>
      <c r="G56" s="422"/>
      <c r="H56" s="363"/>
      <c r="I56" s="363"/>
      <c r="J56" s="420"/>
      <c r="K56" s="363"/>
      <c r="L56" s="363"/>
      <c r="M56" s="420"/>
      <c r="N56" s="423"/>
      <c r="O56" s="423"/>
      <c r="P56" s="423"/>
      <c r="Q56" s="423"/>
      <c r="R56" s="423"/>
      <c r="S56" s="423"/>
      <c r="T56" s="423"/>
      <c r="U56" s="423"/>
      <c r="V56" s="423"/>
      <c r="W56" s="423"/>
      <c r="X56" s="423"/>
      <c r="Y56" s="423"/>
      <c r="Z56" s="423"/>
      <c r="AA56" s="423"/>
      <c r="AB56" s="423"/>
      <c r="AC56" s="423"/>
      <c r="AD56" s="423"/>
      <c r="AE56" s="423"/>
      <c r="AF56" s="423"/>
      <c r="AG56" s="66"/>
      <c r="AH56" s="66"/>
    </row>
    <row r="58" spans="1:34">
      <c r="A58" s="421" t="s">
        <v>903</v>
      </c>
      <c r="B58" s="421"/>
      <c r="C58" s="421"/>
      <c r="D58" s="421"/>
      <c r="E58" s="421"/>
      <c r="F58" s="421"/>
      <c r="G58" s="421"/>
      <c r="H58" s="421"/>
      <c r="I58" s="421"/>
      <c r="J58" s="421"/>
      <c r="K58" s="421"/>
      <c r="L58" s="421"/>
      <c r="M58" s="421"/>
      <c r="N58" s="421"/>
      <c r="O58" s="421"/>
      <c r="P58" s="421"/>
      <c r="Q58" s="421"/>
      <c r="R58" s="421"/>
      <c r="S58" s="421"/>
      <c r="T58" s="421"/>
      <c r="U58" s="421"/>
      <c r="V58" s="421"/>
      <c r="W58" s="421"/>
      <c r="X58" s="421"/>
      <c r="Y58" s="421"/>
      <c r="Z58" s="421"/>
      <c r="AA58" s="421"/>
      <c r="AB58" s="421"/>
      <c r="AC58" s="421"/>
      <c r="AD58" s="421"/>
      <c r="AE58" s="421"/>
      <c r="AF58" s="421"/>
    </row>
    <row r="59" spans="1:34" ht="12" customHeight="1">
      <c r="A59" s="491" t="s">
        <v>904</v>
      </c>
      <c r="B59" s="492"/>
      <c r="C59" s="492"/>
      <c r="D59" s="492"/>
      <c r="E59" s="492"/>
      <c r="F59" s="493"/>
      <c r="G59" s="485"/>
      <c r="H59" s="486"/>
      <c r="I59" s="486"/>
      <c r="J59" s="486"/>
      <c r="K59" s="486"/>
      <c r="L59" s="486"/>
      <c r="M59" s="486"/>
      <c r="N59" s="486"/>
      <c r="O59" s="486"/>
      <c r="P59" s="486"/>
      <c r="Q59" s="486"/>
      <c r="R59" s="486"/>
      <c r="S59" s="486"/>
      <c r="T59" s="486"/>
      <c r="U59" s="486"/>
      <c r="V59" s="486"/>
      <c r="W59" s="486"/>
      <c r="X59" s="486"/>
      <c r="Y59" s="486"/>
      <c r="Z59" s="486"/>
      <c r="AA59" s="486"/>
      <c r="AB59" s="486"/>
      <c r="AC59" s="486"/>
      <c r="AD59" s="486"/>
      <c r="AE59" s="486"/>
      <c r="AF59" s="487"/>
    </row>
    <row r="60" spans="1:34" ht="12" customHeight="1">
      <c r="A60" s="494"/>
      <c r="B60" s="495"/>
      <c r="C60" s="495"/>
      <c r="D60" s="495"/>
      <c r="E60" s="495"/>
      <c r="F60" s="496"/>
      <c r="G60" s="488"/>
      <c r="H60" s="489"/>
      <c r="I60" s="489"/>
      <c r="J60" s="489"/>
      <c r="K60" s="489"/>
      <c r="L60" s="489"/>
      <c r="M60" s="489"/>
      <c r="N60" s="489"/>
      <c r="O60" s="489"/>
      <c r="P60" s="489"/>
      <c r="Q60" s="489"/>
      <c r="R60" s="489"/>
      <c r="S60" s="489"/>
      <c r="T60" s="489"/>
      <c r="U60" s="489"/>
      <c r="V60" s="489"/>
      <c r="W60" s="489"/>
      <c r="X60" s="489"/>
      <c r="Y60" s="489"/>
      <c r="Z60" s="489"/>
      <c r="AA60" s="489"/>
      <c r="AB60" s="489"/>
      <c r="AC60" s="489"/>
      <c r="AD60" s="489"/>
      <c r="AE60" s="489"/>
      <c r="AF60" s="490"/>
    </row>
    <row r="61" spans="1:34" ht="12" customHeight="1">
      <c r="A61" s="491" t="s">
        <v>904</v>
      </c>
      <c r="B61" s="492"/>
      <c r="C61" s="492"/>
      <c r="D61" s="492"/>
      <c r="E61" s="492"/>
      <c r="F61" s="493"/>
      <c r="G61" s="485"/>
      <c r="H61" s="486"/>
      <c r="I61" s="486"/>
      <c r="J61" s="486"/>
      <c r="K61" s="486"/>
      <c r="L61" s="486"/>
      <c r="M61" s="486"/>
      <c r="N61" s="486"/>
      <c r="O61" s="486"/>
      <c r="P61" s="486"/>
      <c r="Q61" s="486"/>
      <c r="R61" s="486"/>
      <c r="S61" s="486"/>
      <c r="T61" s="486"/>
      <c r="U61" s="486"/>
      <c r="V61" s="486"/>
      <c r="W61" s="486"/>
      <c r="X61" s="486"/>
      <c r="Y61" s="486"/>
      <c r="Z61" s="486"/>
      <c r="AA61" s="486"/>
      <c r="AB61" s="486"/>
      <c r="AC61" s="486"/>
      <c r="AD61" s="486"/>
      <c r="AE61" s="486"/>
      <c r="AF61" s="487"/>
    </row>
    <row r="62" spans="1:34" ht="12" customHeight="1">
      <c r="A62" s="494"/>
      <c r="B62" s="495"/>
      <c r="C62" s="495"/>
      <c r="D62" s="495"/>
      <c r="E62" s="495"/>
      <c r="F62" s="496"/>
      <c r="G62" s="488"/>
      <c r="H62" s="489"/>
      <c r="I62" s="489"/>
      <c r="J62" s="489"/>
      <c r="K62" s="489"/>
      <c r="L62" s="489"/>
      <c r="M62" s="489"/>
      <c r="N62" s="489"/>
      <c r="O62" s="489"/>
      <c r="P62" s="489"/>
      <c r="Q62" s="489"/>
      <c r="R62" s="489"/>
      <c r="S62" s="489"/>
      <c r="T62" s="489"/>
      <c r="U62" s="489"/>
      <c r="V62" s="489"/>
      <c r="W62" s="489"/>
      <c r="X62" s="489"/>
      <c r="Y62" s="489"/>
      <c r="Z62" s="489"/>
      <c r="AA62" s="489"/>
      <c r="AB62" s="489"/>
      <c r="AC62" s="489"/>
      <c r="AD62" s="489"/>
      <c r="AE62" s="489"/>
      <c r="AF62" s="490"/>
    </row>
    <row r="63" spans="1:34" ht="12" customHeight="1">
      <c r="A63" s="491" t="s">
        <v>904</v>
      </c>
      <c r="B63" s="492"/>
      <c r="C63" s="492"/>
      <c r="D63" s="492"/>
      <c r="E63" s="492"/>
      <c r="F63" s="493"/>
      <c r="G63" s="485"/>
      <c r="H63" s="486"/>
      <c r="I63" s="486"/>
      <c r="J63" s="486"/>
      <c r="K63" s="486"/>
      <c r="L63" s="486"/>
      <c r="M63" s="486"/>
      <c r="N63" s="486"/>
      <c r="O63" s="486"/>
      <c r="P63" s="486"/>
      <c r="Q63" s="486"/>
      <c r="R63" s="486"/>
      <c r="S63" s="486"/>
      <c r="T63" s="486"/>
      <c r="U63" s="486"/>
      <c r="V63" s="486"/>
      <c r="W63" s="486"/>
      <c r="X63" s="486"/>
      <c r="Y63" s="486"/>
      <c r="Z63" s="486"/>
      <c r="AA63" s="486"/>
      <c r="AB63" s="486"/>
      <c r="AC63" s="486"/>
      <c r="AD63" s="486"/>
      <c r="AE63" s="486"/>
      <c r="AF63" s="487"/>
    </row>
    <row r="64" spans="1:34" ht="12" customHeight="1">
      <c r="A64" s="494"/>
      <c r="B64" s="495"/>
      <c r="C64" s="495"/>
      <c r="D64" s="495"/>
      <c r="E64" s="495"/>
      <c r="F64" s="496"/>
      <c r="G64" s="488"/>
      <c r="H64" s="489"/>
      <c r="I64" s="489"/>
      <c r="J64" s="489"/>
      <c r="K64" s="489"/>
      <c r="L64" s="489"/>
      <c r="M64" s="489"/>
      <c r="N64" s="489"/>
      <c r="O64" s="489"/>
      <c r="P64" s="489"/>
      <c r="Q64" s="489"/>
      <c r="R64" s="489"/>
      <c r="S64" s="489"/>
      <c r="T64" s="489"/>
      <c r="U64" s="489"/>
      <c r="V64" s="489"/>
      <c r="W64" s="489"/>
      <c r="X64" s="489"/>
      <c r="Y64" s="489"/>
      <c r="Z64" s="489"/>
      <c r="AA64" s="489"/>
      <c r="AB64" s="489"/>
      <c r="AC64" s="489"/>
      <c r="AD64" s="489"/>
      <c r="AE64" s="489"/>
      <c r="AF64" s="490"/>
    </row>
  </sheetData>
  <sheetProtection formatColumns="0" formatRows="0" insertColumns="0" insertRows="0" deleteColumns="0" deleteRows="0"/>
  <mergeCells count="192">
    <mergeCell ref="A53:B54"/>
    <mergeCell ref="C53:C54"/>
    <mergeCell ref="G61:AF62"/>
    <mergeCell ref="G63:AF64"/>
    <mergeCell ref="A61:F62"/>
    <mergeCell ref="A63:F64"/>
    <mergeCell ref="A58:AF58"/>
    <mergeCell ref="A59:F60"/>
    <mergeCell ref="G59:AF60"/>
    <mergeCell ref="N55:AF56"/>
    <mergeCell ref="N51:AF52"/>
    <mergeCell ref="A55:B56"/>
    <mergeCell ref="N53:AF54"/>
    <mergeCell ref="D53:E54"/>
    <mergeCell ref="F53:F54"/>
    <mergeCell ref="G53:G54"/>
    <mergeCell ref="H53:I54"/>
    <mergeCell ref="J53:J54"/>
    <mergeCell ref="K53:L54"/>
    <mergeCell ref="M53:M54"/>
    <mergeCell ref="M55:M56"/>
    <mergeCell ref="H55:I56"/>
    <mergeCell ref="J55:J56"/>
    <mergeCell ref="K55:L56"/>
    <mergeCell ref="M51:M52"/>
    <mergeCell ref="H51:I52"/>
    <mergeCell ref="J51:J52"/>
    <mergeCell ref="A51:B52"/>
    <mergeCell ref="C51:C52"/>
    <mergeCell ref="D51:E52"/>
    <mergeCell ref="C55:C56"/>
    <mergeCell ref="D55:E56"/>
    <mergeCell ref="F55:F56"/>
    <mergeCell ref="G55:G56"/>
    <mergeCell ref="A1:AF1"/>
    <mergeCell ref="A9:C11"/>
    <mergeCell ref="W25:X25"/>
    <mergeCell ref="Z25:AA25"/>
    <mergeCell ref="AC25:AF25"/>
    <mergeCell ref="W26:X26"/>
    <mergeCell ref="Z26:AA26"/>
    <mergeCell ref="D19:V19"/>
    <mergeCell ref="D20:V20"/>
    <mergeCell ref="Z19:AA19"/>
    <mergeCell ref="D15:V16"/>
    <mergeCell ref="W19:X19"/>
    <mergeCell ref="A19:C20"/>
    <mergeCell ref="A17:C18"/>
    <mergeCell ref="W17:X17"/>
    <mergeCell ref="Z17:AA17"/>
    <mergeCell ref="A2:AF2"/>
    <mergeCell ref="X11:Z12"/>
    <mergeCell ref="AC19:AF19"/>
    <mergeCell ref="W20:X20"/>
    <mergeCell ref="Z20:AA20"/>
    <mergeCell ref="AC20:AF20"/>
    <mergeCell ref="AC17:AF17"/>
    <mergeCell ref="W22:X22"/>
    <mergeCell ref="C44:C45"/>
    <mergeCell ref="D44:E45"/>
    <mergeCell ref="A42:B43"/>
    <mergeCell ref="H44:I45"/>
    <mergeCell ref="A47:B48"/>
    <mergeCell ref="C47:C48"/>
    <mergeCell ref="D47:E48"/>
    <mergeCell ref="F47:F48"/>
    <mergeCell ref="G47:G48"/>
    <mergeCell ref="C42:C43"/>
    <mergeCell ref="D42:E43"/>
    <mergeCell ref="F42:F43"/>
    <mergeCell ref="G42:G43"/>
    <mergeCell ref="A44:B45"/>
    <mergeCell ref="F44:F45"/>
    <mergeCell ref="G44:G45"/>
    <mergeCell ref="AC22:AF22"/>
    <mergeCell ref="AC24:AF24"/>
    <mergeCell ref="Z23:AA23"/>
    <mergeCell ref="W24:X24"/>
    <mergeCell ref="J44:J45"/>
    <mergeCell ref="Z24:AA24"/>
    <mergeCell ref="D30:G30"/>
    <mergeCell ref="H38:I39"/>
    <mergeCell ref="J38:J39"/>
    <mergeCell ref="K38:L39"/>
    <mergeCell ref="M38:M39"/>
    <mergeCell ref="F36:F37"/>
    <mergeCell ref="G36:G37"/>
    <mergeCell ref="H36:I37"/>
    <mergeCell ref="N38:AF39"/>
    <mergeCell ref="D25:V26"/>
    <mergeCell ref="J42:J43"/>
    <mergeCell ref="K42:L43"/>
    <mergeCell ref="M42:M43"/>
    <mergeCell ref="H42:I43"/>
    <mergeCell ref="Z21:AA21"/>
    <mergeCell ref="A28:C29"/>
    <mergeCell ref="X30:AA31"/>
    <mergeCell ref="T30:W31"/>
    <mergeCell ref="J36:J37"/>
    <mergeCell ref="K36:L37"/>
    <mergeCell ref="D28:G28"/>
    <mergeCell ref="H28:S28"/>
    <mergeCell ref="D29:G29"/>
    <mergeCell ref="H29:S29"/>
    <mergeCell ref="T28:W29"/>
    <mergeCell ref="X28:AA29"/>
    <mergeCell ref="N35:AF35"/>
    <mergeCell ref="AC26:AF26"/>
    <mergeCell ref="AC23:AF23"/>
    <mergeCell ref="AC21:AF21"/>
    <mergeCell ref="D21:V21"/>
    <mergeCell ref="N36:AF37"/>
    <mergeCell ref="A30:C31"/>
    <mergeCell ref="D31:G31"/>
    <mergeCell ref="H31:S31"/>
    <mergeCell ref="H30:S30"/>
    <mergeCell ref="D22:V22"/>
    <mergeCell ref="Z22:AA22"/>
    <mergeCell ref="A38:B39"/>
    <mergeCell ref="C38:C39"/>
    <mergeCell ref="D38:E39"/>
    <mergeCell ref="F38:F39"/>
    <mergeCell ref="A35:F35"/>
    <mergeCell ref="H35:M35"/>
    <mergeCell ref="A36:B37"/>
    <mergeCell ref="C36:C37"/>
    <mergeCell ref="D36:E37"/>
    <mergeCell ref="G38:G39"/>
    <mergeCell ref="M36:M37"/>
    <mergeCell ref="A40:B41"/>
    <mergeCell ref="C40:C41"/>
    <mergeCell ref="D40:E41"/>
    <mergeCell ref="F40:F41"/>
    <mergeCell ref="K51:L52"/>
    <mergeCell ref="H47:I48"/>
    <mergeCell ref="J47:J48"/>
    <mergeCell ref="K47:L48"/>
    <mergeCell ref="M47:M48"/>
    <mergeCell ref="A46:AF46"/>
    <mergeCell ref="G40:G41"/>
    <mergeCell ref="N40:AF41"/>
    <mergeCell ref="N42:AF43"/>
    <mergeCell ref="N44:AF45"/>
    <mergeCell ref="N47:AF48"/>
    <mergeCell ref="A50:AF50"/>
    <mergeCell ref="F51:F52"/>
    <mergeCell ref="G51:G52"/>
    <mergeCell ref="K44:L45"/>
    <mergeCell ref="M44:M45"/>
    <mergeCell ref="H40:I41"/>
    <mergeCell ref="J40:J41"/>
    <mergeCell ref="K40:L41"/>
    <mergeCell ref="M40:M41"/>
    <mergeCell ref="AC18:AF18"/>
    <mergeCell ref="AB3:AF3"/>
    <mergeCell ref="Z15:AA15"/>
    <mergeCell ref="W16:X16"/>
    <mergeCell ref="Z16:AA16"/>
    <mergeCell ref="AC15:AF15"/>
    <mergeCell ref="AC16:AF16"/>
    <mergeCell ref="AA9:AF10"/>
    <mergeCell ref="Z18:AA18"/>
    <mergeCell ref="X9:Z10"/>
    <mergeCell ref="X4:Z7"/>
    <mergeCell ref="AA4:AF7"/>
    <mergeCell ref="W18:X18"/>
    <mergeCell ref="W15:X15"/>
    <mergeCell ref="AA11:AF12"/>
    <mergeCell ref="A4:C4"/>
    <mergeCell ref="A6:C6"/>
    <mergeCell ref="A5:C5"/>
    <mergeCell ref="A7:C7"/>
    <mergeCell ref="D12:W12"/>
    <mergeCell ref="D9:H9"/>
    <mergeCell ref="D10:W11"/>
    <mergeCell ref="N5:W5"/>
    <mergeCell ref="D6:M6"/>
    <mergeCell ref="N6:W6"/>
    <mergeCell ref="D7:M7"/>
    <mergeCell ref="N7:W7"/>
    <mergeCell ref="D5:M5"/>
    <mergeCell ref="A25:C26"/>
    <mergeCell ref="D17:V18"/>
    <mergeCell ref="D23:V24"/>
    <mergeCell ref="A15:C16"/>
    <mergeCell ref="A23:C24"/>
    <mergeCell ref="W23:X23"/>
    <mergeCell ref="A21:C22"/>
    <mergeCell ref="D8:H8"/>
    <mergeCell ref="A12:C12"/>
    <mergeCell ref="A8:C8"/>
    <mergeCell ref="W21:X21"/>
  </mergeCells>
  <phoneticPr fontId="5"/>
  <conditionalFormatting sqref="A59:F64">
    <cfRule type="cellIs" dxfId="25" priority="4" operator="equal">
      <formula>"yyyy/mm/dd"</formula>
    </cfRule>
  </conditionalFormatting>
  <conditionalFormatting sqref="D17">
    <cfRule type="cellIs" dxfId="24" priority="18" operator="equal">
      <formula>"Department/Major, Undergraduate School/University, Country"</formula>
    </cfRule>
  </conditionalFormatting>
  <conditionalFormatting sqref="D23 D25">
    <cfRule type="cellIs" dxfId="23" priority="17" operator="equal">
      <formula>"Major, Graduate School, University, Country"</formula>
    </cfRule>
  </conditionalFormatting>
  <conditionalFormatting sqref="D17:V18">
    <cfRule type="cellIs" dxfId="22" priority="3" operator="equal">
      <formula>"Department of ****/Major in ****, School of ******, ****** University, Country"</formula>
    </cfRule>
  </conditionalFormatting>
  <conditionalFormatting sqref="D23:V24">
    <cfRule type="cellIs" dxfId="21" priority="2" operator="equal">
      <formula>"Master's Program in Department of *********, Graduate School of *********, ******* University, Country"</formula>
    </cfRule>
  </conditionalFormatting>
  <conditionalFormatting sqref="D25:V26">
    <cfRule type="cellIs" dxfId="20" priority="1" operator="equal">
      <formula>"Doctoral Program in Department of *********, Graduate School of *********, ******* University, Country"</formula>
    </cfRule>
  </conditionalFormatting>
  <conditionalFormatting sqref="G59:AF64">
    <cfRule type="containsBlanks" dxfId="19" priority="7">
      <formula>LEN(TRIM(G59))=0</formula>
    </cfRule>
  </conditionalFormatting>
  <conditionalFormatting sqref="H28:S29">
    <cfRule type="containsBlanks" dxfId="18" priority="52">
      <formula>LEN(TRIM(H28))=0</formula>
    </cfRule>
  </conditionalFormatting>
  <conditionalFormatting sqref="H30:S31 A36:B45 D36:E45 H36:I45 K36:L45 N36:AF45 A47:B48 D47:E48 H47:I48 K47:L48 N47:AF48 A51:B56 D51:E56 H51:I56 K51:L56 N51:AF56">
    <cfRule type="containsBlanks" dxfId="17" priority="15">
      <formula>LEN(TRIM(A30))=0</formula>
    </cfRule>
  </conditionalFormatting>
  <conditionalFormatting sqref="W15:X18 Z15:AA18 W23:X26 Z23:AA26">
    <cfRule type="containsBlanks" dxfId="16" priority="16">
      <formula>LEN(TRIM(W15))=0</formula>
    </cfRule>
  </conditionalFormatting>
  <conditionalFormatting sqref="X28:AA29">
    <cfRule type="containsBlanks" dxfId="15" priority="8">
      <formula>LEN(TRIM(X28))=0</formula>
    </cfRule>
    <cfRule type="cellIs" dxfId="14" priority="9" operator="equal">
      <formula>"yyyy/mm/dd"</formula>
    </cfRule>
  </conditionalFormatting>
  <conditionalFormatting sqref="X30:AA31">
    <cfRule type="cellIs" dxfId="13" priority="10" operator="equal">
      <formula>"yyyy/mm/dd"</formula>
    </cfRule>
  </conditionalFormatting>
  <conditionalFormatting sqref="Y15:Y26">
    <cfRule type="containsBlanks" dxfId="12" priority="63">
      <formula>LEN(TRIM(Y15))=0</formula>
    </cfRule>
  </conditionalFormatting>
  <conditionalFormatting sqref="AB16:AB26">
    <cfRule type="containsBlanks" dxfId="11" priority="62">
      <formula>LEN(TRIM(AB16))=0</formula>
    </cfRule>
  </conditionalFormatting>
  <conditionalFormatting sqref="AB3:AF3">
    <cfRule type="cellIs" dxfId="10" priority="37" operator="equal">
      <formula>"yyyy/mm/dd"</formula>
    </cfRule>
  </conditionalFormatting>
  <conditionalFormatting sqref="AB15:AF15 D15:V16 AC16:AF16 D17 D23 D25">
    <cfRule type="containsBlanks" dxfId="9" priority="94">
      <formula>LEN(TRIM(D15))=0</formula>
    </cfRule>
  </conditionalFormatting>
  <conditionalFormatting sqref="AC23:AF26">
    <cfRule type="containsBlanks" dxfId="5" priority="27">
      <formula>LEN(TRIM(AC23))=0</formula>
    </cfRule>
  </conditionalFormatting>
  <dataValidations count="3">
    <dataValidation type="whole" allowBlank="1" showInputMessage="1" showErrorMessage="1" sqref="A36:B45 A47:B48 H36:I45 H47:I48 A51:B56 H51:I56 W15:X26" xr:uid="{00000000-0002-0000-0600-000000000000}">
      <formula1>1900</formula1>
      <formula2>2030</formula2>
    </dataValidation>
    <dataValidation type="whole" allowBlank="1" showInputMessage="1" showErrorMessage="1" sqref="Z15:AA26 K51:L56 D36:E45 D47:E48 K36:L45 K47:L48 D51:E56" xr:uid="{00000000-0002-0000-0600-000001000000}">
      <formula1>1</formula1>
      <formula2>12</formula2>
    </dataValidation>
    <dataValidation type="whole" allowBlank="1" showInputMessage="1" showErrorMessage="1" sqref="V3:W3" xr:uid="{00000000-0002-0000-0600-000002000000}">
      <formula1>2020</formula1>
      <formula2>2030</formula2>
    </dataValidation>
  </dataValidations>
  <pageMargins left="0.7" right="0.7" top="0.75" bottom="0.75" header="0.3" footer="0.3"/>
  <pageSetup paperSize="9" scale="65"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36" id="{B8651672-F50F-427F-834B-CF8D8F90E446}">
            <xm:f>VLOOKUP(AC17,入力タブ!AB12:AC14,2,FALSE)=-1</xm:f>
            <x14:dxf>
              <fill>
                <patternFill>
                  <bgColor rgb="FFFFFF00"/>
                </patternFill>
              </fill>
            </x14:dxf>
          </x14:cfRule>
          <xm:sqref>AC17:AF17</xm:sqref>
        </x14:conditionalFormatting>
        <x14:conditionalFormatting xmlns:xm="http://schemas.microsoft.com/office/excel/2006/main">
          <x14:cfRule type="expression" priority="31" id="{E67FC0AB-6792-4655-92D8-295269D52051}">
            <xm:f>VLOOKUP(AC18,入力タブ!AB20:AC22,2,FALSE)=-1</xm:f>
            <x14:dxf>
              <fill>
                <patternFill>
                  <bgColor rgb="FFFFFF00"/>
                </patternFill>
              </fill>
            </x14:dxf>
          </x14:cfRule>
          <xm:sqref>AC18:AF18</xm:sqref>
        </x14:conditionalFormatting>
        <x14:conditionalFormatting xmlns:xm="http://schemas.microsoft.com/office/excel/2006/main">
          <x14:cfRule type="expression" priority="35" id="{AA3CF946-D461-4B47-9D10-E1DAA679A853}">
            <xm:f>VLOOKUP(AC23,入力タブ!AB12:AC14,2,FALSE)=-1</xm:f>
            <x14:dxf>
              <fill>
                <patternFill>
                  <bgColor rgb="FFFFFF00"/>
                </patternFill>
              </fill>
            </x14:dxf>
          </x14:cfRule>
          <xm:sqref>AC23:AF23</xm:sqref>
        </x14:conditionalFormatting>
        <x14:conditionalFormatting xmlns:xm="http://schemas.microsoft.com/office/excel/2006/main">
          <x14:cfRule type="expression" priority="30" id="{9D791A7B-1376-4E62-8DCA-9A9B98839427}">
            <xm:f>VLOOKUP(AC24,入力タブ!AB27:AC30,2,FALSE)=-1</xm:f>
            <x14:dxf>
              <fill>
                <patternFill>
                  <bgColor rgb="FFFFFF00"/>
                </patternFill>
              </fill>
            </x14:dxf>
          </x14:cfRule>
          <xm:sqref>AC24:AF24</xm:sqref>
        </x14:conditionalFormatting>
        <x14:conditionalFormatting xmlns:xm="http://schemas.microsoft.com/office/excel/2006/main">
          <x14:cfRule type="expression" priority="33" id="{8B23B13A-1FDA-4289-BAE2-19884F1069EF}">
            <xm:f>VLOOKUP(AC25,入力タブ!AB12:AC14,2,FALSE)=-1</xm:f>
            <x14:dxf>
              <fill>
                <patternFill>
                  <bgColor rgb="FFFFFF00"/>
                </patternFill>
              </fill>
            </x14:dxf>
          </x14:cfRule>
          <xm:sqref>AC25:AF25</xm:sqref>
        </x14:conditionalFormatting>
        <x14:conditionalFormatting xmlns:xm="http://schemas.microsoft.com/office/excel/2006/main">
          <x14:cfRule type="expression" priority="29" id="{CF27E12B-9578-4D7D-A047-8432EA6096A7}">
            <xm:f>VLOOKUP(AC26,入力タブ!AB27:AC30,2,FALSE)=-1</xm:f>
            <x14:dxf>
              <fill>
                <patternFill>
                  <bgColor rgb="FFFFFF00"/>
                </patternFill>
              </fill>
            </x14:dxf>
          </x14:cfRule>
          <xm:sqref>AC26:AF26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600-000005000000}">
          <x14:formula1>
            <xm:f>入力タブ!$AB$20:$AB$22</xm:f>
          </x14:formula1>
          <xm:sqref>AC18:AF18</xm:sqref>
        </x14:dataValidation>
        <x14:dataValidation type="list" allowBlank="1" showInputMessage="1" showErrorMessage="1" xr:uid="{00000000-0002-0000-0600-000006000000}">
          <x14:formula1>
            <xm:f>入力タブ!$AB$12:$AB$14</xm:f>
          </x14:formula1>
          <xm:sqref>AC17:AF17 AC19:AF19 AC21:AF21 AC23:AF23 AC25:AF25</xm:sqref>
        </x14:dataValidation>
        <x14:dataValidation type="list" allowBlank="1" showInputMessage="1" showErrorMessage="1" xr:uid="{00000000-0002-0000-0600-000007000000}">
          <x14:formula1>
            <xm:f>入力タブ!$AB$36:$AB$40</xm:f>
          </x14:formula1>
          <xm:sqref>AC20:AF20 AC22:AF22</xm:sqref>
        </x14:dataValidation>
        <x14:dataValidation type="list" allowBlank="1" showInputMessage="1" showErrorMessage="1" xr:uid="{00000000-0002-0000-0600-000008000000}">
          <x14:formula1>
            <xm:f>入力タブ!$AB$27:$AB$30</xm:f>
          </x14:formula1>
          <xm:sqref>AC24:AF24 AC26:AF26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4:L52"/>
  <sheetViews>
    <sheetView showZeros="0" view="pageBreakPreview" zoomScale="41" zoomScaleNormal="50" zoomScaleSheetLayoutView="41" workbookViewId="0">
      <selection activeCell="A4" sqref="A4:L4"/>
    </sheetView>
  </sheetViews>
  <sheetFormatPr defaultColWidth="8.90625" defaultRowHeight="23"/>
  <cols>
    <col min="1" max="5" width="8.90625" style="46"/>
    <col min="6" max="6" width="4.08984375" style="46" customWidth="1"/>
    <col min="7" max="16384" width="8.90625" style="46"/>
  </cols>
  <sheetData>
    <row r="4" spans="1:12" ht="87" customHeight="1">
      <c r="A4" s="499">
        <f>'Data Entry Sheet for submission'!C29</f>
        <v>0</v>
      </c>
      <c r="B4" s="499"/>
      <c r="C4" s="499"/>
      <c r="D4" s="499"/>
      <c r="E4" s="499"/>
      <c r="F4" s="499"/>
      <c r="G4" s="499"/>
      <c r="H4" s="499"/>
      <c r="I4" s="499"/>
      <c r="J4" s="499"/>
      <c r="K4" s="499"/>
      <c r="L4" s="499"/>
    </row>
    <row r="5" spans="1:12" ht="87" customHeight="1">
      <c r="A5" s="500">
        <f>'Data Entry Sheet for submission'!C31</f>
        <v>0</v>
      </c>
      <c r="B5" s="500"/>
      <c r="C5" s="500"/>
      <c r="D5" s="500"/>
      <c r="E5" s="500"/>
      <c r="F5" s="500"/>
      <c r="G5" s="500"/>
      <c r="H5" s="500"/>
      <c r="I5" s="500"/>
      <c r="J5" s="500"/>
      <c r="K5" s="500"/>
      <c r="L5" s="500"/>
    </row>
    <row r="7" spans="1:12" ht="87" customHeight="1">
      <c r="A7" s="501">
        <f>'Data Entry Sheet for submission'!C30</f>
        <v>0</v>
      </c>
      <c r="B7" s="501"/>
      <c r="C7" s="501"/>
      <c r="D7" s="501"/>
      <c r="E7" s="501"/>
      <c r="F7" s="501"/>
      <c r="G7" s="501"/>
      <c r="H7" s="501"/>
      <c r="I7" s="501"/>
      <c r="J7" s="501"/>
      <c r="K7" s="501"/>
      <c r="L7" s="501"/>
    </row>
    <row r="8" spans="1:12" ht="87" customHeight="1">
      <c r="A8" s="498">
        <f>'Data Entry Sheet for submission'!C32</f>
        <v>0</v>
      </c>
      <c r="B8" s="498"/>
      <c r="C8" s="498"/>
      <c r="D8" s="498"/>
      <c r="E8" s="498"/>
      <c r="F8" s="498"/>
      <c r="G8" s="498"/>
      <c r="H8" s="498"/>
      <c r="I8" s="498"/>
      <c r="J8" s="498"/>
      <c r="K8" s="498"/>
      <c r="L8" s="498"/>
    </row>
    <row r="16" spans="1:12">
      <c r="A16" s="497" t="s">
        <v>905</v>
      </c>
      <c r="B16" s="497"/>
      <c r="C16" s="497"/>
      <c r="D16" s="497"/>
      <c r="E16" s="497"/>
      <c r="F16" s="497"/>
      <c r="G16" s="497"/>
      <c r="H16" s="497"/>
      <c r="I16" s="497"/>
      <c r="J16" s="497"/>
      <c r="K16" s="497"/>
      <c r="L16" s="497"/>
    </row>
    <row r="23" spans="1:12">
      <c r="A23" s="321" t="str">
        <f>PROPER('Data Entry Sheet for submission'!E8)&amp;" "&amp;UPPER('Data Entry Sheet for submission'!C8)</f>
        <v xml:space="preserve"> </v>
      </c>
      <c r="B23" s="321"/>
      <c r="C23" s="321"/>
      <c r="D23" s="321"/>
      <c r="E23" s="321"/>
      <c r="F23" s="321"/>
      <c r="G23" s="321"/>
      <c r="H23" s="321"/>
      <c r="I23" s="321"/>
      <c r="J23" s="321"/>
      <c r="K23" s="321"/>
      <c r="L23" s="321"/>
    </row>
    <row r="24" spans="1:12">
      <c r="A24" s="321" t="str">
        <f>IF(ISBLANK('Data Entry Sheet for submission'!C6),'Data Entry Sheet for submission'!C7&amp;"　"&amp;'Data Entry Sheet for submission'!E7,'Data Entry Sheet for submission'!C6&amp;"　"&amp;'Data Entry Sheet for submission'!E6)</f>
        <v>　</v>
      </c>
      <c r="B24" s="321"/>
      <c r="C24" s="321"/>
      <c r="D24" s="321"/>
      <c r="E24" s="321"/>
      <c r="F24" s="321"/>
      <c r="G24" s="321"/>
      <c r="H24" s="321"/>
      <c r="I24" s="321"/>
      <c r="J24" s="321"/>
      <c r="K24" s="321"/>
      <c r="L24" s="321"/>
    </row>
    <row r="33" spans="1:12" s="47" customFormat="1" ht="87" customHeight="1">
      <c r="A33" s="499">
        <f>A4</f>
        <v>0</v>
      </c>
      <c r="B33" s="499"/>
      <c r="C33" s="499"/>
      <c r="D33" s="499"/>
      <c r="E33" s="499"/>
      <c r="F33" s="499"/>
      <c r="G33" s="499"/>
      <c r="H33" s="499"/>
      <c r="I33" s="499"/>
      <c r="J33" s="499"/>
      <c r="K33" s="499"/>
      <c r="L33" s="499"/>
    </row>
    <row r="34" spans="1:12" s="47" customFormat="1" ht="87" customHeight="1">
      <c r="A34" s="500">
        <f>A5</f>
        <v>0</v>
      </c>
      <c r="B34" s="499"/>
      <c r="C34" s="499"/>
      <c r="D34" s="499"/>
      <c r="E34" s="499"/>
      <c r="F34" s="499"/>
      <c r="G34" s="499"/>
      <c r="H34" s="499"/>
      <c r="I34" s="499"/>
      <c r="J34" s="499"/>
      <c r="K34" s="499"/>
      <c r="L34" s="499"/>
    </row>
    <row r="36" spans="1:12" s="47" customFormat="1" ht="87" customHeight="1">
      <c r="A36" s="501">
        <f>A7</f>
        <v>0</v>
      </c>
      <c r="B36" s="501"/>
      <c r="C36" s="501"/>
      <c r="D36" s="501"/>
      <c r="E36" s="501"/>
      <c r="F36" s="501"/>
      <c r="G36" s="501"/>
      <c r="H36" s="501"/>
      <c r="I36" s="501"/>
      <c r="J36" s="501"/>
      <c r="K36" s="501"/>
      <c r="L36" s="501"/>
    </row>
    <row r="37" spans="1:12" s="47" customFormat="1" ht="87" customHeight="1">
      <c r="A37" s="498">
        <f>A8</f>
        <v>0</v>
      </c>
      <c r="B37" s="498"/>
      <c r="C37" s="498"/>
      <c r="D37" s="498"/>
      <c r="E37" s="498"/>
      <c r="F37" s="498"/>
      <c r="G37" s="498"/>
      <c r="H37" s="498"/>
      <c r="I37" s="498"/>
      <c r="J37" s="498"/>
      <c r="K37" s="498"/>
      <c r="L37" s="498"/>
    </row>
    <row r="38" spans="1:12">
      <c r="A38" s="48"/>
      <c r="B38" s="48"/>
      <c r="C38" s="48"/>
      <c r="D38" s="48"/>
      <c r="E38" s="48"/>
      <c r="F38" s="48"/>
      <c r="G38" s="48"/>
      <c r="H38" s="48"/>
      <c r="I38" s="48"/>
      <c r="J38" s="48"/>
      <c r="K38" s="48"/>
      <c r="L38" s="48"/>
    </row>
    <row r="41" spans="1:12">
      <c r="A41" s="48"/>
      <c r="B41" s="48"/>
      <c r="C41" s="48"/>
      <c r="D41" s="48"/>
      <c r="E41" s="48"/>
      <c r="F41" s="48"/>
      <c r="G41" s="48"/>
      <c r="H41" s="48"/>
      <c r="I41" s="48"/>
      <c r="J41" s="48"/>
      <c r="K41" s="48"/>
      <c r="L41" s="48"/>
    </row>
    <row r="42" spans="1:12">
      <c r="A42" s="502" t="str">
        <f>A16</f>
        <v>yyyy/mm</v>
      </c>
      <c r="B42" s="502"/>
      <c r="C42" s="502"/>
      <c r="D42" s="502"/>
      <c r="E42" s="502"/>
      <c r="F42" s="502"/>
      <c r="G42" s="502"/>
      <c r="H42" s="502"/>
      <c r="I42" s="502"/>
      <c r="J42" s="502"/>
      <c r="K42" s="502"/>
      <c r="L42" s="502"/>
    </row>
    <row r="44" spans="1:12" ht="22.9" customHeight="1">
      <c r="A44" s="504" t="e">
        <f>入力タブ!C33</f>
        <v>#N/A</v>
      </c>
      <c r="B44" s="504"/>
      <c r="C44" s="504"/>
      <c r="D44" s="504"/>
      <c r="E44" s="504"/>
      <c r="F44" s="504"/>
      <c r="G44" s="504"/>
      <c r="H44" s="504"/>
      <c r="I44" s="504"/>
      <c r="J44" s="504"/>
      <c r="K44" s="504"/>
      <c r="L44" s="504"/>
    </row>
    <row r="45" spans="1:12" ht="22.9" customHeight="1">
      <c r="A45" s="504"/>
      <c r="B45" s="504"/>
      <c r="C45" s="504"/>
      <c r="D45" s="504"/>
      <c r="E45" s="504"/>
      <c r="F45" s="504"/>
      <c r="G45" s="504"/>
      <c r="H45" s="504"/>
      <c r="I45" s="504"/>
      <c r="J45" s="504"/>
      <c r="K45" s="504"/>
      <c r="L45" s="504"/>
    </row>
    <row r="46" spans="1:12">
      <c r="A46" s="504"/>
      <c r="B46" s="504"/>
      <c r="C46" s="504"/>
      <c r="D46" s="504"/>
      <c r="E46" s="504"/>
      <c r="F46" s="504"/>
      <c r="G46" s="504"/>
      <c r="H46" s="504"/>
      <c r="I46" s="504"/>
      <c r="J46" s="504"/>
      <c r="K46" s="504"/>
      <c r="L46" s="504"/>
    </row>
    <row r="47" spans="1:12">
      <c r="A47" s="503" t="e">
        <f>'Data Entry Sheet for submission'!C25&amp;", "&amp;VLOOKUP('Data Entry Sheet for submission'!C26,'Research guidance list'!A:J,10,FALSE)</f>
        <v>#N/A</v>
      </c>
      <c r="B47" s="503"/>
      <c r="C47" s="503"/>
      <c r="D47" s="503"/>
      <c r="E47" s="503"/>
      <c r="F47" s="503"/>
      <c r="G47" s="503"/>
      <c r="H47" s="503"/>
      <c r="I47" s="503"/>
      <c r="J47" s="503"/>
      <c r="K47" s="503"/>
      <c r="L47" s="503"/>
    </row>
    <row r="48" spans="1:12">
      <c r="A48" s="503"/>
      <c r="B48" s="503"/>
      <c r="C48" s="503"/>
      <c r="D48" s="503"/>
      <c r="E48" s="503"/>
      <c r="F48" s="503"/>
      <c r="G48" s="503"/>
      <c r="H48" s="503"/>
      <c r="I48" s="503"/>
      <c r="J48" s="503"/>
      <c r="K48" s="503"/>
      <c r="L48" s="503"/>
    </row>
    <row r="51" spans="1:12">
      <c r="A51" s="321" t="str">
        <f>PROPER('Data Entry Sheet for submission'!E8)&amp;" "&amp;UPPER('Data Entry Sheet for submission'!C8)</f>
        <v xml:space="preserve"> </v>
      </c>
      <c r="B51" s="321"/>
      <c r="C51" s="321"/>
      <c r="D51" s="321"/>
      <c r="E51" s="321"/>
      <c r="F51" s="321"/>
      <c r="G51" s="321"/>
      <c r="H51" s="321"/>
      <c r="I51" s="321"/>
      <c r="J51" s="321"/>
      <c r="K51" s="321"/>
      <c r="L51" s="321"/>
    </row>
    <row r="52" spans="1:12">
      <c r="A52" s="321" t="str">
        <f>IF(ISBLANK('Data Entry Sheet for submission'!C6),'Data Entry Sheet for submission'!C7&amp;"　"&amp;'Data Entry Sheet for submission'!E7,'Data Entry Sheet for submission'!C6&amp;"　"&amp;'Data Entry Sheet for submission'!E6)</f>
        <v>　</v>
      </c>
      <c r="B52" s="321"/>
      <c r="C52" s="321"/>
      <c r="D52" s="321"/>
      <c r="E52" s="321"/>
      <c r="F52" s="321"/>
      <c r="G52" s="321"/>
      <c r="H52" s="321"/>
      <c r="I52" s="321"/>
      <c r="J52" s="321"/>
      <c r="K52" s="321"/>
      <c r="L52" s="321"/>
    </row>
  </sheetData>
  <sheetProtection algorithmName="SHA-512" hashValue="zjE4N/iKA+apyU5449hm20e2lKnj9tXQ8urNNgOxamtfmNZ4QQQDoOGTrLOVfd91J5J83ufqW8vJDBkKPiE1hQ==" saltValue="mcT7aeTqOVvrgcspGEebVA==" spinCount="100000" sheet="1" formatColumns="0" formatRows="0"/>
  <mergeCells count="16">
    <mergeCell ref="A51:L51"/>
    <mergeCell ref="A52:L52"/>
    <mergeCell ref="A42:L42"/>
    <mergeCell ref="A47:L48"/>
    <mergeCell ref="A44:L46"/>
    <mergeCell ref="A16:L16"/>
    <mergeCell ref="A37:L37"/>
    <mergeCell ref="A23:L23"/>
    <mergeCell ref="A4:L4"/>
    <mergeCell ref="A5:L5"/>
    <mergeCell ref="A7:L7"/>
    <mergeCell ref="A8:L8"/>
    <mergeCell ref="A33:L33"/>
    <mergeCell ref="A34:L34"/>
    <mergeCell ref="A36:L36"/>
    <mergeCell ref="A24:L24"/>
  </mergeCells>
  <phoneticPr fontId="5"/>
  <conditionalFormatting sqref="A16:L16">
    <cfRule type="cellIs" dxfId="1" priority="1" operator="equal">
      <formula>"yyyy/mm"</formula>
    </cfRule>
  </conditionalFormatting>
  <pageMargins left="0.7" right="0.7" top="0.75" bottom="0.75" header="0.3" footer="0.3"/>
  <pageSetup paperSize="9" scale="86" fitToHeight="0"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2"/>
  <sheetViews>
    <sheetView showZeros="0" view="pageBreakPreview" topLeftCell="A5" zoomScale="50" zoomScaleNormal="80" zoomScaleSheetLayoutView="50" workbookViewId="0">
      <selection activeCell="A6" sqref="A6:N6"/>
    </sheetView>
  </sheetViews>
  <sheetFormatPr defaultColWidth="8.90625" defaultRowHeight="23"/>
  <cols>
    <col min="1" max="7" width="8.90625" style="46"/>
    <col min="8" max="8" width="4.08984375" style="46" customWidth="1"/>
    <col min="9" max="16384" width="8.90625" style="46"/>
  </cols>
  <sheetData>
    <row r="1" spans="1:14" ht="25.5">
      <c r="A1" s="331">
        <f>'Data Entry Sheet for submission'!C24</f>
        <v>0</v>
      </c>
      <c r="B1" s="331"/>
      <c r="C1" s="331"/>
      <c r="D1" s="331"/>
      <c r="E1" s="331"/>
      <c r="F1" s="331"/>
      <c r="G1" s="331"/>
      <c r="H1" s="331"/>
      <c r="I1" s="331"/>
      <c r="J1" s="331"/>
      <c r="K1" s="331"/>
      <c r="L1" s="331"/>
      <c r="M1" s="331"/>
      <c r="N1" s="331"/>
    </row>
    <row r="2" spans="1:14" ht="25.5">
      <c r="A2" s="331" t="s">
        <v>855</v>
      </c>
      <c r="B2" s="331"/>
      <c r="C2" s="331"/>
      <c r="D2" s="331"/>
      <c r="E2" s="331"/>
      <c r="F2" s="331"/>
      <c r="G2" s="331"/>
      <c r="H2" s="331"/>
      <c r="I2" s="331"/>
      <c r="J2" s="331"/>
      <c r="K2" s="331"/>
      <c r="L2" s="331"/>
      <c r="M2" s="331"/>
      <c r="N2" s="331"/>
    </row>
    <row r="6" spans="1:14" ht="28">
      <c r="A6" s="323" t="s">
        <v>906</v>
      </c>
      <c r="B6" s="323"/>
      <c r="C6" s="323"/>
      <c r="D6" s="323"/>
      <c r="E6" s="323"/>
      <c r="F6" s="323"/>
      <c r="G6" s="323"/>
      <c r="H6" s="323"/>
      <c r="I6" s="323"/>
      <c r="J6" s="323"/>
      <c r="K6" s="323"/>
      <c r="L6" s="323"/>
      <c r="M6" s="323"/>
      <c r="N6" s="323"/>
    </row>
    <row r="7" spans="1:14" ht="25.5">
      <c r="A7" s="506" t="s">
        <v>907</v>
      </c>
      <c r="B7" s="506"/>
      <c r="C7" s="506"/>
      <c r="D7" s="506"/>
      <c r="E7" s="506"/>
      <c r="F7" s="506"/>
      <c r="G7" s="506"/>
      <c r="H7" s="506"/>
      <c r="I7" s="506"/>
      <c r="J7" s="506"/>
      <c r="K7" s="506"/>
      <c r="L7" s="506"/>
      <c r="M7" s="506"/>
      <c r="N7" s="506"/>
    </row>
    <row r="10" spans="1:14" ht="28">
      <c r="A10" s="323" t="s">
        <v>858</v>
      </c>
      <c r="B10" s="323"/>
      <c r="C10" s="323"/>
      <c r="D10" s="323"/>
      <c r="E10" s="323"/>
      <c r="F10" s="323"/>
      <c r="G10" s="323"/>
      <c r="H10" s="323"/>
      <c r="I10" s="323"/>
      <c r="J10" s="323"/>
      <c r="K10" s="323"/>
      <c r="L10" s="323"/>
      <c r="M10" s="323"/>
      <c r="N10" s="323"/>
    </row>
    <row r="11" spans="1:14">
      <c r="A11" s="329" t="s">
        <v>74</v>
      </c>
      <c r="B11" s="329"/>
      <c r="C11" s="329"/>
      <c r="D11" s="329"/>
      <c r="E11" s="329"/>
      <c r="F11" s="329"/>
      <c r="G11" s="329"/>
      <c r="H11" s="329"/>
      <c r="I11" s="329"/>
      <c r="J11" s="329"/>
      <c r="K11" s="329"/>
      <c r="L11" s="329"/>
      <c r="M11" s="329"/>
      <c r="N11" s="329"/>
    </row>
    <row r="13" spans="1:14" ht="90" customHeight="1">
      <c r="A13" s="324">
        <f>'Data Entry Sheet for submission'!C29</f>
        <v>0</v>
      </c>
      <c r="B13" s="324"/>
      <c r="C13" s="324"/>
      <c r="D13" s="324"/>
      <c r="E13" s="324"/>
      <c r="F13" s="324"/>
      <c r="G13" s="324"/>
      <c r="H13" s="324"/>
      <c r="I13" s="324"/>
      <c r="J13" s="324"/>
      <c r="K13" s="324"/>
      <c r="L13" s="324"/>
      <c r="M13" s="324"/>
      <c r="N13" s="324"/>
    </row>
    <row r="14" spans="1:14" ht="65.150000000000006" customHeight="1">
      <c r="A14" s="325">
        <f>'Data Entry Sheet for submission'!C31</f>
        <v>0</v>
      </c>
      <c r="B14" s="325"/>
      <c r="C14" s="325"/>
      <c r="D14" s="325"/>
      <c r="E14" s="325"/>
      <c r="F14" s="325"/>
      <c r="G14" s="325"/>
      <c r="H14" s="325"/>
      <c r="I14" s="325"/>
      <c r="J14" s="325"/>
      <c r="K14" s="325"/>
      <c r="L14" s="325"/>
      <c r="M14" s="325"/>
      <c r="N14" s="325"/>
    </row>
    <row r="16" spans="1:14" ht="65.150000000000006" customHeight="1">
      <c r="A16" s="324">
        <f>'Data Entry Sheet for submission'!C30</f>
        <v>0</v>
      </c>
      <c r="B16" s="324"/>
      <c r="C16" s="324"/>
      <c r="D16" s="324"/>
      <c r="E16" s="324"/>
      <c r="F16" s="324"/>
      <c r="G16" s="324"/>
      <c r="H16" s="324"/>
      <c r="I16" s="324"/>
      <c r="J16" s="324"/>
      <c r="K16" s="324"/>
      <c r="L16" s="324"/>
      <c r="M16" s="324"/>
      <c r="N16" s="324"/>
    </row>
    <row r="17" spans="1:14" ht="65.150000000000006" customHeight="1">
      <c r="A17" s="325">
        <f>'Data Entry Sheet for submission'!C32</f>
        <v>0</v>
      </c>
      <c r="B17" s="325"/>
      <c r="C17" s="325"/>
      <c r="D17" s="325"/>
      <c r="E17" s="325"/>
      <c r="F17" s="325"/>
      <c r="G17" s="325"/>
      <c r="H17" s="325"/>
      <c r="I17" s="325"/>
      <c r="J17" s="325"/>
      <c r="K17" s="325"/>
      <c r="L17" s="325"/>
      <c r="M17" s="325"/>
      <c r="N17" s="325"/>
    </row>
    <row r="21" spans="1:14" ht="27" customHeight="1"/>
    <row r="22" spans="1:14" ht="27" customHeight="1"/>
    <row r="23" spans="1:14" ht="28">
      <c r="A23" s="323" t="s">
        <v>859</v>
      </c>
      <c r="B23" s="323"/>
      <c r="C23" s="323"/>
      <c r="D23" s="323"/>
      <c r="E23" s="323"/>
      <c r="F23" s="323"/>
      <c r="G23" s="323"/>
      <c r="H23" s="323"/>
      <c r="I23" s="323"/>
      <c r="J23" s="323"/>
      <c r="K23" s="323"/>
      <c r="L23" s="323"/>
      <c r="M23" s="323"/>
      <c r="N23" s="323"/>
    </row>
    <row r="24" spans="1:14" ht="24.75" customHeight="1">
      <c r="A24" s="505" t="s">
        <v>860</v>
      </c>
      <c r="B24" s="505"/>
      <c r="C24" s="505"/>
      <c r="D24" s="505"/>
      <c r="E24" s="505"/>
      <c r="F24" s="505"/>
      <c r="G24" s="505"/>
      <c r="H24" s="505"/>
      <c r="I24" s="505"/>
      <c r="J24" s="505"/>
      <c r="K24" s="505"/>
      <c r="L24" s="505"/>
      <c r="M24" s="505"/>
      <c r="N24" s="505"/>
    </row>
    <row r="25" spans="1:14" ht="29.25" customHeight="1">
      <c r="A25" s="505" t="str">
        <f>PROPER('Data Entry Sheet for submission'!E8)&amp;" "&amp;UPPER('Data Entry Sheet for submission'!C8)</f>
        <v xml:space="preserve"> </v>
      </c>
      <c r="B25" s="505"/>
      <c r="C25" s="505"/>
      <c r="D25" s="505"/>
      <c r="E25" s="505"/>
      <c r="F25" s="505"/>
      <c r="G25" s="505"/>
      <c r="H25" s="505"/>
      <c r="I25" s="505"/>
      <c r="J25" s="505"/>
      <c r="K25" s="505"/>
      <c r="L25" s="505"/>
      <c r="M25" s="505"/>
      <c r="N25" s="505"/>
    </row>
    <row r="26" spans="1:14" ht="29.25" customHeight="1">
      <c r="A26" s="505" t="str">
        <f>IF(ISBLANK('Data Entry Sheet for submission'!C6),'Data Entry Sheet for submission'!C7&amp;"　"&amp;'Data Entry Sheet for submission'!E7,'Data Entry Sheet for submission'!C6&amp;"　"&amp;'Data Entry Sheet for submission'!E6)</f>
        <v>　</v>
      </c>
      <c r="B26" s="505"/>
      <c r="C26" s="505"/>
      <c r="D26" s="505"/>
      <c r="E26" s="505"/>
      <c r="F26" s="505"/>
      <c r="G26" s="505"/>
      <c r="H26" s="505"/>
      <c r="I26" s="505"/>
      <c r="J26" s="505"/>
      <c r="K26" s="505"/>
      <c r="L26" s="505"/>
      <c r="M26" s="505"/>
      <c r="N26" s="505"/>
    </row>
    <row r="30" spans="1:14" ht="47.25" customHeight="1">
      <c r="A30" s="327" t="e">
        <f>'Data Entry Sheet for submission'!C25&amp;"　"&amp;VLOOKUP('Data Entry Sheet for submission'!C26,'Research guidance list'!A:J,10,FALSE)</f>
        <v>#N/A</v>
      </c>
      <c r="B30" s="327"/>
      <c r="C30" s="327"/>
      <c r="D30" s="327"/>
      <c r="E30" s="327"/>
      <c r="F30" s="327"/>
      <c r="G30" s="327"/>
      <c r="H30" s="327"/>
      <c r="I30" s="327"/>
      <c r="J30" s="327"/>
      <c r="K30" s="327"/>
      <c r="L30" s="327"/>
      <c r="M30" s="327"/>
      <c r="N30" s="327"/>
    </row>
    <row r="32" spans="1:14">
      <c r="A32" s="497" t="s">
        <v>905</v>
      </c>
      <c r="B32" s="497"/>
      <c r="C32" s="497"/>
      <c r="D32" s="497"/>
      <c r="E32" s="497"/>
      <c r="F32" s="497"/>
      <c r="G32" s="497"/>
      <c r="H32" s="497"/>
      <c r="I32" s="497"/>
      <c r="J32" s="497"/>
      <c r="K32" s="497"/>
      <c r="L32" s="497"/>
      <c r="M32" s="497"/>
      <c r="N32" s="497"/>
    </row>
  </sheetData>
  <sheetProtection algorithmName="SHA-512" hashValue="7fIdkVbiZ/BdHv9FlqUbjA/cr08pdxzbM3C6N+3uyAo/n2hK6mJVnEt8vKoTzJbPWsp2e8/hdPxEzw+2wsPGvg==" saltValue="VM4a6mlnChlim2TgoIQP7w==" spinCount="100000" sheet="1" formatColumns="0" formatRows="0"/>
  <mergeCells count="16">
    <mergeCell ref="A2:N2"/>
    <mergeCell ref="A32:N32"/>
    <mergeCell ref="A17:N17"/>
    <mergeCell ref="A23:N23"/>
    <mergeCell ref="A1:N1"/>
    <mergeCell ref="A25:N25"/>
    <mergeCell ref="A26:N26"/>
    <mergeCell ref="A30:N30"/>
    <mergeCell ref="A16:N16"/>
    <mergeCell ref="A6:N6"/>
    <mergeCell ref="A10:N10"/>
    <mergeCell ref="A13:N13"/>
    <mergeCell ref="A14:N14"/>
    <mergeCell ref="A7:N7"/>
    <mergeCell ref="A11:N11"/>
    <mergeCell ref="A24:N24"/>
  </mergeCells>
  <phoneticPr fontId="5"/>
  <conditionalFormatting sqref="A32:N32">
    <cfRule type="cellIs" dxfId="0" priority="1" operator="equal">
      <formula>"yyyy/mm"</formula>
    </cfRule>
  </conditionalFormatting>
  <pageMargins left="0.7" right="0.7" top="0.75" bottom="0.75" header="0.3" footer="0.3"/>
  <pageSetup paperSize="9" scale="7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D2"/>
  <sheetViews>
    <sheetView showZeros="0" workbookViewId="0"/>
  </sheetViews>
  <sheetFormatPr defaultColWidth="9.08984375" defaultRowHeight="11"/>
  <cols>
    <col min="1" max="16384" width="9.08984375" style="1"/>
  </cols>
  <sheetData>
    <row r="1" spans="1:56" s="75" customFormat="1" ht="31.5" customHeight="1">
      <c r="A1" s="154" t="s">
        <v>908</v>
      </c>
      <c r="B1" s="154" t="s">
        <v>909</v>
      </c>
      <c r="C1" s="154" t="s">
        <v>910</v>
      </c>
      <c r="D1" s="154" t="s">
        <v>911</v>
      </c>
      <c r="E1" s="154" t="s">
        <v>912</v>
      </c>
      <c r="F1" s="154" t="s">
        <v>913</v>
      </c>
      <c r="G1" s="155" t="s">
        <v>914</v>
      </c>
      <c r="H1" s="155" t="s">
        <v>915</v>
      </c>
      <c r="I1" s="155" t="s">
        <v>916</v>
      </c>
      <c r="J1" s="154" t="s">
        <v>917</v>
      </c>
      <c r="K1" s="154" t="s">
        <v>918</v>
      </c>
      <c r="L1" s="154" t="s">
        <v>919</v>
      </c>
      <c r="M1" s="154" t="s">
        <v>920</v>
      </c>
      <c r="N1" s="72" t="s">
        <v>921</v>
      </c>
      <c r="O1" s="72" t="s">
        <v>922</v>
      </c>
      <c r="P1" s="72" t="s">
        <v>923</v>
      </c>
      <c r="Q1" s="72" t="s">
        <v>924</v>
      </c>
      <c r="R1" s="73" t="s">
        <v>925</v>
      </c>
      <c r="S1" s="73" t="s">
        <v>926</v>
      </c>
      <c r="T1" s="74" t="s">
        <v>927</v>
      </c>
      <c r="U1" s="154" t="s">
        <v>928</v>
      </c>
      <c r="V1" s="154" t="s">
        <v>929</v>
      </c>
      <c r="W1" s="154" t="s">
        <v>930</v>
      </c>
      <c r="X1" s="154" t="s">
        <v>931</v>
      </c>
      <c r="Y1" s="154" t="s">
        <v>932</v>
      </c>
      <c r="Z1" s="154" t="s">
        <v>933</v>
      </c>
      <c r="AA1" s="154" t="s">
        <v>934</v>
      </c>
      <c r="AB1" s="154" t="s">
        <v>935</v>
      </c>
      <c r="AC1" s="154" t="s">
        <v>936</v>
      </c>
      <c r="AD1" s="154" t="s">
        <v>937</v>
      </c>
      <c r="AE1" s="154" t="s">
        <v>938</v>
      </c>
      <c r="AF1" s="154" t="s">
        <v>939</v>
      </c>
      <c r="AG1" s="154" t="s">
        <v>940</v>
      </c>
      <c r="AH1" s="154" t="s">
        <v>941</v>
      </c>
      <c r="AI1" s="154" t="s">
        <v>942</v>
      </c>
      <c r="AJ1" s="154" t="s">
        <v>943</v>
      </c>
      <c r="AK1" s="154" t="s">
        <v>944</v>
      </c>
      <c r="AL1" s="156" t="s">
        <v>945</v>
      </c>
      <c r="AM1" s="157" t="s">
        <v>946</v>
      </c>
      <c r="AN1" s="157" t="s">
        <v>947</v>
      </c>
      <c r="AO1" s="157" t="s">
        <v>948</v>
      </c>
      <c r="AP1" s="157" t="s">
        <v>949</v>
      </c>
      <c r="AQ1" s="154" t="s">
        <v>950</v>
      </c>
      <c r="AR1" s="154" t="s">
        <v>951</v>
      </c>
      <c r="AS1" s="154" t="s">
        <v>952</v>
      </c>
      <c r="AT1" s="154" t="s">
        <v>953</v>
      </c>
      <c r="AU1" s="154" t="s">
        <v>954</v>
      </c>
      <c r="AV1" s="154" t="s">
        <v>955</v>
      </c>
      <c r="AW1" s="154" t="s">
        <v>956</v>
      </c>
      <c r="AX1" s="154" t="s">
        <v>957</v>
      </c>
      <c r="AY1" s="158" t="s">
        <v>958</v>
      </c>
      <c r="AZ1" s="158" t="s">
        <v>959</v>
      </c>
      <c r="BA1" s="159" t="s">
        <v>960</v>
      </c>
      <c r="BB1" s="159" t="s">
        <v>961</v>
      </c>
      <c r="BC1" s="158" t="s">
        <v>962</v>
      </c>
      <c r="BD1" s="158" t="s">
        <v>963</v>
      </c>
    </row>
    <row r="2" spans="1:56" ht="42" customHeight="1">
      <c r="A2" s="160" t="str">
        <f>LEFT(UPPER(ASC('Data Entry Sheet for submission'!C3)),8)</f>
        <v/>
      </c>
      <c r="B2" s="160" t="str">
        <f>IF(ISBLANK('Data Entry Sheet for submission'!C6),'Data Entry Sheet for submission'!C7&amp;"　"&amp;'Data Entry Sheet for submission'!E7,'Data Entry Sheet for submission'!C6&amp;"　"&amp;'Data Entry Sheet for submission'!E6)</f>
        <v>　</v>
      </c>
      <c r="C2" s="160" t="str">
        <f>'Data Entry Sheet for submission'!C7&amp;"　"&amp;'Data Entry Sheet for submission'!E7</f>
        <v>　</v>
      </c>
      <c r="D2" s="160" t="str">
        <f>UPPER('Data Entry Sheet for submission'!C8)&amp;"　"&amp;PROPER('Data Entry Sheet for submission'!E8)</f>
        <v>　</v>
      </c>
      <c r="E2" s="161">
        <f>'Data Entry Sheet for submission'!D9</f>
        <v>0</v>
      </c>
      <c r="F2" s="160">
        <f>VLOOKUP('Data Entry Sheet for submission'!F9,入力タブ!AF:AH,2,FALSE)</f>
        <v>-1</v>
      </c>
      <c r="G2" s="162" t="str">
        <f>VLOOKUP('Data Entry Sheet for submission'!F9,入力タブ!AF:AH,3,FALSE)</f>
        <v>※選択してください</v>
      </c>
      <c r="H2" s="162">
        <f>VLOOKUP('Data Entry Sheet for submission'!C10,入力タブ!AN:AP,2,FALSE)</f>
        <v>-1</v>
      </c>
      <c r="I2" s="162" t="str">
        <f>IF(VLOOKUP('Data Entry Sheet for submission'!C10,入力タブ!AN:AP,2,FALSE)=99,'Data Entry Sheet for submission'!E10,VLOOKUP('Data Entry Sheet for submission'!C10,入力タブ!AN:AP,3,FALSE))</f>
        <v>※選択してください</v>
      </c>
      <c r="J2" s="163" t="str">
        <f>IF(ISBLANK('Data Entry Sheet for submission'!D11),"",'Data Entry Sheet for submission'!D11)</f>
        <v/>
      </c>
      <c r="K2" s="163" t="str">
        <f>IF(ISBLANK('Data Entry Sheet for submission'!D12),"",'Data Entry Sheet for submission'!D12)</f>
        <v/>
      </c>
      <c r="L2" s="161">
        <f>'Data Entry Sheet for submission'!C16</f>
        <v>0</v>
      </c>
      <c r="M2" s="161">
        <f>'Data Entry Sheet for submission'!E16</f>
        <v>0</v>
      </c>
      <c r="N2" s="164" t="e">
        <f>VLOOKUP('Data Entry Sheet for submission'!G16,入力タブ!AJ:AL,2,FALSE)</f>
        <v>#N/A</v>
      </c>
      <c r="O2" s="164" t="e">
        <f>VLOOKUP('Data Entry Sheet for submission'!G16,入力タブ!AJ:AL,3,FALSE)</f>
        <v>#N/A</v>
      </c>
      <c r="P2" s="164" t="e">
        <f>VLOOKUP('Data Entry Sheet for submission'!C17,入力タブ!A:C,2,FALSE)</f>
        <v>#N/A</v>
      </c>
      <c r="Q2" s="164" t="e">
        <f>IF(VLOOKUP('Data Entry Sheet for submission'!C17,入力タブ!A:C,2,FALSE)=99,'Data Entry Sheet for submission'!F17,VLOOKUP('Data Entry Sheet for submission'!C17,入力タブ!A:C,3,FALSE))</f>
        <v>#N/A</v>
      </c>
      <c r="R2" s="160" t="e">
        <f>VLOOKUP('Data Entry Sheet for submission'!C18,入力タブ!Q:S,2,FALSE)</f>
        <v>#N/A</v>
      </c>
      <c r="S2" s="160" t="e">
        <f>IF(VLOOKUP('Data Entry Sheet for submission'!C18,入力タブ!Q:S,2,FALSE)=99,'Data Entry Sheet for submission'!F18,VLOOKUP('Data Entry Sheet for submission'!C18,入力タブ!Q:S,3,FALSE))</f>
        <v>#N/A</v>
      </c>
      <c r="T2" s="160" t="e">
        <f>VLOOKUP('Data Entry Sheet for submission'!C19,入力タブ!X:Y,2,FALSE)</f>
        <v>#N/A</v>
      </c>
      <c r="U2" s="160" t="str">
        <f>IF(ISBLANK('Data Entry Sheet for submission'!C20),"",'Data Entry Sheet for submission'!C20)</f>
        <v/>
      </c>
      <c r="V2" s="160" t="e">
        <f>VLOOKUP('Data Entry Sheet for submission'!C24,入力タブ!A:C,2,FALSE)</f>
        <v>#N/A</v>
      </c>
      <c r="W2" s="160" t="e">
        <f>MID(VLOOKUP('Data Entry Sheet for submission'!C25,入力タブ!Q:S,2,FALSE),3,2)</f>
        <v>#N/A</v>
      </c>
      <c r="X2" s="160" t="e">
        <f>MID(VLOOKUP('Data Entry Sheet for submission'!C25,入力タブ!Q:S,2,FALSE),5,2)</f>
        <v>#N/A</v>
      </c>
      <c r="Y2" s="160" t="e">
        <f>VLOOKUP('Data Entry Sheet for submission'!C24,入力タブ!A:C,3,FALSE)</f>
        <v>#N/A</v>
      </c>
      <c r="Z2" s="160" t="e">
        <f>VLOOKUP('Data Entry Sheet for submission'!C25,入力タブ!Q:S,3,FALSE)</f>
        <v>#N/A</v>
      </c>
      <c r="AA2" s="160" t="e">
        <f>VLOOKUP('Data Entry Sheet for submission'!C26,'Research guidance list'!A:I,5,FALSE)</f>
        <v>#N/A</v>
      </c>
      <c r="AB2" s="160" t="e">
        <f>VLOOKUP('Data Entry Sheet for submission'!C26,'Research guidance list'!A:I,6,FALSE)</f>
        <v>#N/A</v>
      </c>
      <c r="AC2" s="160" t="e">
        <f>VLOOKUP('Data Entry Sheet for submission'!C26,'Research guidance list'!A:J,10,FALSE)</f>
        <v>#N/A</v>
      </c>
      <c r="AD2" s="160" t="e">
        <f>VLOOKUP('Data Entry Sheet for submission'!C27,入力タブ!E:G,2,FALSE)</f>
        <v>#N/A</v>
      </c>
      <c r="AE2" s="160" t="e">
        <f>VLOOKUP('Data Entry Sheet for submission'!C27,入力タブ!E:G,3,FALSE)</f>
        <v>#N/A</v>
      </c>
      <c r="AF2" s="160" t="e">
        <f>VLOOKUP('Data Entry Sheet for submission'!C28,入力タブ!I:K,2,FALSE)</f>
        <v>#N/A</v>
      </c>
      <c r="AG2" s="160" t="e">
        <f>VLOOKUP('Data Entry Sheet for submission'!C28,入力タブ!I:K,3,FALSE)</f>
        <v>#N/A</v>
      </c>
      <c r="AH2" s="160">
        <f>'Data Entry Sheet for submission'!C29</f>
        <v>0</v>
      </c>
      <c r="AI2" s="160">
        <f>'Data Entry Sheet for submission'!C30</f>
        <v>0</v>
      </c>
      <c r="AJ2" s="160" t="str">
        <f>IF(ISBLANK('Data Entry Sheet for submission'!C31),"",'Data Entry Sheet for submission'!C31)</f>
        <v/>
      </c>
      <c r="AK2" s="160" t="str">
        <f>IF(ISBLANK('Data Entry Sheet for submission'!C32),"",'Data Entry Sheet for submission'!C32)</f>
        <v/>
      </c>
      <c r="AL2" s="160">
        <f>'Data Entry Sheet for submission'!C33</f>
        <v>0</v>
      </c>
      <c r="AM2" s="160">
        <f>VLOOKUP('Data Entry Sheet for submission'!C34,入力タブ!M:O,2,FALSE)</f>
        <v>-1</v>
      </c>
      <c r="AN2" s="165" t="str">
        <f>IF(VLOOKUP('Data Entry Sheet for submission'!C34,入力タブ!M:O,2,FALSE)=99,'Data Entry Sheet for submission'!D35,VLOOKUP('Data Entry Sheet for submission'!C34,入力タブ!M:O,3,FALSE))</f>
        <v>※選択してください</v>
      </c>
      <c r="AO2" s="166">
        <f>'Data Entry Sheet for submission'!C38</f>
        <v>0</v>
      </c>
      <c r="AP2" s="166">
        <f>'Data Entry Sheet for submission'!C39</f>
        <v>0</v>
      </c>
      <c r="AQ2" s="160" t="str">
        <f>'Data Entry Sheet for submission'!C42 &amp; "　" &amp; 'Data Entry Sheet for submission'!D42</f>
        <v>　</v>
      </c>
      <c r="AR2" s="160">
        <f>'Data Entry Sheet for submission'!E42</f>
        <v>0</v>
      </c>
      <c r="AS2" s="160" t="str">
        <f>'Data Entry Sheet for submission'!C43 &amp; "　" &amp; 'Data Entry Sheet for submission'!D43</f>
        <v>　</v>
      </c>
      <c r="AT2" s="160">
        <f>'Data Entry Sheet for submission'!E43</f>
        <v>0</v>
      </c>
      <c r="AU2" s="160" t="str">
        <f>'Data Entry Sheet for submission'!C44 &amp; "　" &amp; 'Data Entry Sheet for submission'!D44</f>
        <v>　</v>
      </c>
      <c r="AV2" s="160">
        <f>'Data Entry Sheet for submission'!E44</f>
        <v>0</v>
      </c>
      <c r="AW2" s="160" t="str">
        <f>IF(AND(ISBLANK('Data Entry Sheet for submission'!C45),ISBLANK('Data Entry Sheet for submission'!D45)),"",'Data Entry Sheet for submission'!C45 &amp; "　" &amp; 'Data Entry Sheet for submission'!D45)</f>
        <v/>
      </c>
      <c r="AX2" s="160" t="str">
        <f>IF(ISBLANK('Data Entry Sheet for submission'!E45),"",'Data Entry Sheet for submission'!E45)</f>
        <v/>
      </c>
      <c r="AY2" s="167" t="str">
        <f>IF(AND(ISBLANK('Data Entry Sheet for submission'!C46),ISBLANK('Data Entry Sheet for submission'!D46)),"",'Data Entry Sheet for submission'!C46 &amp; "　" &amp; 'Data Entry Sheet for submission'!D46)</f>
        <v/>
      </c>
      <c r="AZ2" s="167" t="str">
        <f>IF(ISBLANK('Data Entry Sheet for submission'!E46),"",'Data Entry Sheet for submission'!E46)</f>
        <v/>
      </c>
      <c r="BA2" s="167" t="str">
        <f>IF(AND(ISBLANK('Data Entry Sheet for submission'!C47),ISBLANK('Data Entry Sheet for submission'!D47)),"",'Data Entry Sheet for submission'!C47 &amp; "　" &amp; 'Data Entry Sheet for submission'!D47)</f>
        <v/>
      </c>
      <c r="BB2" s="167" t="str">
        <f>IF(ISBLANK('Data Entry Sheet for submission'!E47),"",'Data Entry Sheet for submission'!E47)</f>
        <v/>
      </c>
      <c r="BC2" s="167" t="str">
        <f>IF(AND(ISBLANK('Data Entry Sheet for submission'!C48),ISBLANK('Data Entry Sheet for submission'!D48)),"",'Data Entry Sheet for submission'!C48 &amp; "　" &amp; 'Data Entry Sheet for submission'!D48)</f>
        <v/>
      </c>
      <c r="BD2" s="167" t="str">
        <f>IF(ISBLANK('Data Entry Sheet for submission'!E48),"",'Data Entry Sheet for submission'!E48)</f>
        <v/>
      </c>
    </row>
  </sheetData>
  <phoneticPr fontId="5"/>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5e5__x4ed8__x3068__x6642__x523b_ xmlns="15d67602-a9f7-4793-a02c-f8b4e38e48f5" xsi:nil="true"/>
    <_x65e5__x4ed8_ xmlns="15d67602-a9f7-4793-a02c-f8b4e38e48f5" xsi:nil="true"/>
    <lcf76f155ced4ddcb4097134ff3c332f xmlns="15d67602-a9f7-4793-a02c-f8b4e38e48f5">
      <Terms xmlns="http://schemas.microsoft.com/office/infopath/2007/PartnerControls"/>
    </lcf76f155ced4ddcb4097134ff3c332f>
    <TaxCatchAll xmlns="079dc812-d362-4b49-8a1c-27de54161c3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DD30B5E25A5D448131B357835260D0" ma:contentTypeVersion="23" ma:contentTypeDescription="新しいドキュメントを作成します。" ma:contentTypeScope="" ma:versionID="1111cdc3a78919fe24a67e2f9677af7d">
  <xsd:schema xmlns:xsd="http://www.w3.org/2001/XMLSchema" xmlns:xs="http://www.w3.org/2001/XMLSchema" xmlns:p="http://schemas.microsoft.com/office/2006/metadata/properties" xmlns:ns2="079dc812-d362-4b49-8a1c-27de54161c38" xmlns:ns3="15d67602-a9f7-4793-a02c-f8b4e38e48f5" targetNamespace="http://schemas.microsoft.com/office/2006/metadata/properties" ma:root="true" ma:fieldsID="ef05e9a6e757b433ff88c6b55170eddb" ns2:_="" ns3:_="">
    <xsd:import namespace="079dc812-d362-4b49-8a1c-27de54161c38"/>
    <xsd:import namespace="15d67602-a9f7-4793-a02c-f8b4e38e48f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x65e5__x4ed8_" minOccurs="0"/>
                <xsd:element ref="ns3:_x65e5__x4ed8__x3068__x6642__x523b_"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9dc812-d362-4b49-8a1c-27de54161c3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5" nillable="true" ma:displayName="Taxonomy Catch All Column" ma:hidden="true" ma:list="{c25ceba3-332a-4df8-9220-78e594e879ab}" ma:internalName="TaxCatchAll" ma:showField="CatchAllData" ma:web="079dc812-d362-4b49-8a1c-27de54161c3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5d67602-a9f7-4793-a02c-f8b4e38e48f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x65e5__x4ed8_" ma:index="14" nillable="true" ma:displayName="日付" ma:format="DateOnly" ma:internalName="_x65e5__x4ed8_">
      <xsd:simpleType>
        <xsd:restriction base="dms:DateTime"/>
      </xsd:simpleType>
    </xsd:element>
    <xsd:element name="_x65e5__x4ed8__x3068__x6642__x523b_" ma:index="15" nillable="true" ma:displayName="日付と時刻" ma:format="DateTime" ma:internalName="_x65e5__x4ed8__x3068__x6642__x523b_">
      <xsd:simpleType>
        <xsd:restriction base="dms:DateTime"/>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画像タグ" ma:readOnly="false" ma:fieldId="{5cf76f15-5ced-4ddc-b409-7134ff3c332f}" ma:taxonomyMulti="true" ma:sspId="4d4dd7ba-f659-45d7-bdda-163cc0ada8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DCFF7D-DE71-4695-A75A-40CBE9B87E99}">
  <ds:schemaRefs>
    <ds:schemaRef ds:uri="http://schemas.microsoft.com/office/2006/documentManagement/types"/>
    <ds:schemaRef ds:uri="http://purl.org/dc/dcmitype/"/>
    <ds:schemaRef ds:uri="http://schemas.openxmlformats.org/package/2006/metadata/core-properties"/>
    <ds:schemaRef ds:uri="15d67602-a9f7-4793-a02c-f8b4e38e48f5"/>
    <ds:schemaRef ds:uri="http://schemas.microsoft.com/office/infopath/2007/PartnerControls"/>
    <ds:schemaRef ds:uri="079dc812-d362-4b49-8a1c-27de54161c38"/>
    <ds:schemaRef ds:uri="http://purl.org/dc/elements/1.1/"/>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F5337C73-9C5F-4429-B7F0-DDAADAA9FE47}">
  <ds:schemaRefs>
    <ds:schemaRef ds:uri="http://schemas.microsoft.com/sharepoint/v3/contenttype/forms"/>
  </ds:schemaRefs>
</ds:datastoreItem>
</file>

<file path=customXml/itemProps3.xml><?xml version="1.0" encoding="utf-8"?>
<ds:datastoreItem xmlns:ds="http://schemas.openxmlformats.org/officeDocument/2006/customXml" ds:itemID="{2F5E454F-A2E5-43F3-8A6C-1F4BCC1FC9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9dc812-d362-4b49-8a1c-27de54161c38"/>
    <ds:schemaRef ds:uri="15d67602-a9f7-4793-a02c-f8b4e38e48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5</vt:i4>
      </vt:variant>
    </vt:vector>
  </HeadingPairs>
  <TitlesOfParts>
    <vt:vector size="16" baseType="lpstr">
      <vt:lpstr>How to use</vt:lpstr>
      <vt:lpstr>Data Entry Sheet for submission</vt:lpstr>
      <vt:lpstr>Research guidance list</vt:lpstr>
      <vt:lpstr>Application_Written Oath</vt:lpstr>
      <vt:lpstr>入力タブ</vt:lpstr>
      <vt:lpstr>Synopsis Cover Page</vt:lpstr>
      <vt:lpstr>List of research achievements</vt:lpstr>
      <vt:lpstr>CV</vt:lpstr>
      <vt:lpstr>【FNL decision】Coverpage</vt:lpstr>
      <vt:lpstr>【FNL decision】Review report</vt:lpstr>
      <vt:lpstr>アクセス読み取り用</vt:lpstr>
      <vt:lpstr>'Application_Written Oath'!Print_Area</vt:lpstr>
      <vt:lpstr>CV!Print_Area</vt:lpstr>
      <vt:lpstr>'Data Entry Sheet for submission'!Print_Area</vt:lpstr>
      <vt:lpstr>'List of research achievements'!Print_Area</vt:lpstr>
      <vt:lpstr>'List of research achievements'!Print_Titles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八木田　純</dc:creator>
  <cp:keywords/>
  <dc:description/>
  <cp:lastModifiedBy>KUJIRAI Masaki</cp:lastModifiedBy>
  <cp:revision/>
  <dcterms:created xsi:type="dcterms:W3CDTF">2015-10-07T06:44:36Z</dcterms:created>
  <dcterms:modified xsi:type="dcterms:W3CDTF">2026-10-06T01:51:29Z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0x010100DEDD30B5E25A5D448131B357835260D0</vt:lpwstr>
  </property>
  <property fmtid="{D5CDD505-2E9C-101B-9397-08002B2CF9AE}" pid="3" name="MediaServiceImageTags">
    <vt:lpwstr/>
  </property>
</Properties>
</file>