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autoCompressPictures="0" defaultThemeVersion="124226"/>
  <mc:AlternateContent xmlns:mc="http://schemas.openxmlformats.org/markup-compatibility/2006">
    <mc:Choice Requires="x15">
      <x15ac:absPath xmlns:x15ac="http://schemas.microsoft.com/office/spreadsheetml/2010/11/ac" url="C:\Users\680105\Downloads\"/>
    </mc:Choice>
  </mc:AlternateContent>
  <xr:revisionPtr revIDLastSave="0" documentId="13_ncr:1_{64163624-829C-4294-8227-C10F2685361D}" xr6:coauthVersionLast="47" xr6:coauthVersionMax="47" xr10:uidLastSave="{00000000-0000-0000-0000-000000000000}"/>
  <workbookProtection workbookAlgorithmName="SHA-512" workbookHashValue="UUVA3GiBw0gE5x3pEPSvBV5ZJwxPsgApfCfT4Ph2owUFRWFOXr6HJM0TEgGiJ2YGxH4XARWuW1c6db8PW2FQNQ==" workbookSaltValue="Sih8YGmny0A4pFE+5u00BA==" workbookSpinCount="100000" lockStructure="1"/>
  <bookViews>
    <workbookView xWindow="-28920" yWindow="-120" windowWidth="29040" windowHeight="15840" tabRatio="801" xr2:uid="{00000000-000D-0000-FFFF-FFFF00000000}"/>
  </bookViews>
  <sheets>
    <sheet name="使い方" sheetId="17" r:id="rId1"/>
    <sheet name="（提出用）申請時情報フォーム" sheetId="5" r:id="rId2"/>
    <sheet name="アクセス読み取り用" sheetId="6" state="hidden" r:id="rId3"/>
    <sheet name="入力タブ" sheetId="2" state="hidden" r:id="rId4"/>
    <sheet name="研究指導一覧" sheetId="15" r:id="rId5"/>
    <sheet name="学位申請書・誓約書" sheetId="9" r:id="rId6"/>
    <sheet name="博士論文概要書表紙" sheetId="3" r:id="rId7"/>
    <sheet name="研究業績書" sheetId="10" r:id="rId8"/>
    <sheet name="履歴書" sheetId="8" r:id="rId9"/>
    <sheet name="【合否時】博論表紙・内表紙" sheetId="11" r:id="rId10"/>
    <sheet name="【合否時】審査報告書表紙" sheetId="14" r:id="rId11"/>
  </sheets>
  <definedNames>
    <definedName name="_xlnm._FilterDatabase" localSheetId="4" hidden="1">研究指導一覧!$A$1:$J$498</definedName>
    <definedName name="_xlnm.Print_Area" localSheetId="1">'（提出用）申請時情報フォーム'!$A$3:$G$48</definedName>
    <definedName name="_xlnm.Print_Area" localSheetId="5">学位申請書・誓約書!$A$1:$R$45</definedName>
    <definedName name="_xlnm.Print_Area" localSheetId="7">研究業績書!$A$1:$K$113</definedName>
    <definedName name="_xlnm.Print_Area" localSheetId="8">履歴書!$A$1:$AF$64</definedName>
    <definedName name="_xlnm.Print_Titles" localSheetId="7">研究業績書!$1:$5</definedName>
    <definedName name="Z_3E35AAB7_4578_42FA_82DC_9186684AD379_.wvu.Cols" localSheetId="4" hidden="1">研究指導一覧!$E:$I</definedName>
    <definedName name="Z_3E35AAB7_4578_42FA_82DC_9186684AD379_.wvu.FilterData" localSheetId="4" hidden="1">研究指導一覧!$A$1:$H$497</definedName>
    <definedName name="Z_3E35AAB7_4578_42FA_82DC_9186684AD379_.wvu.PrintArea" localSheetId="1" hidden="1">'（提出用）申請時情報フォーム'!$A$1:$G$48</definedName>
    <definedName name="Z_3E35AAB7_4578_42FA_82DC_9186684AD379_.wvu.PrintArea" localSheetId="5" hidden="1">学位申請書・誓約書!$A$1:$R$45</definedName>
    <definedName name="Z_3E35AAB7_4578_42FA_82DC_9186684AD379_.wvu.PrintArea" localSheetId="7" hidden="1">研究業績書!$A$1:$K$113</definedName>
    <definedName name="Z_3E35AAB7_4578_42FA_82DC_9186684AD379_.wvu.PrintArea" localSheetId="8" hidden="1">履歴書!$A$1:$AF$64</definedName>
    <definedName name="Z_3E35AAB7_4578_42FA_82DC_9186684AD379_.wvu.PrintTitles" localSheetId="7" hidden="1">研究業績書!$1:$5</definedName>
    <definedName name="Z_3F53AC2D_B85F_4157_BF89_65B24AE7942F_.wvu.FilterData" localSheetId="4" hidden="1">研究指導一覧!$A$1:$H$497</definedName>
    <definedName name="Z_3F53AC2D_B85F_4157_BF89_65B24AE7942F_.wvu.PrintArea" localSheetId="1" hidden="1">'（提出用）申請時情報フォーム'!$A$1:$G$48</definedName>
    <definedName name="Z_3F53AC2D_B85F_4157_BF89_65B24AE7942F_.wvu.PrintArea" localSheetId="5" hidden="1">学位申請書・誓約書!$A$1:$R$45</definedName>
    <definedName name="Z_3F53AC2D_B85F_4157_BF89_65B24AE7942F_.wvu.PrintArea" localSheetId="7" hidden="1">研究業績書!$A$1:$K$113</definedName>
    <definedName name="Z_3F53AC2D_B85F_4157_BF89_65B24AE7942F_.wvu.PrintArea" localSheetId="8" hidden="1">履歴書!$A$1:$AF$64</definedName>
    <definedName name="Z_3F53AC2D_B85F_4157_BF89_65B24AE7942F_.wvu.PrintTitles" localSheetId="7" hidden="1">研究業績書!$1:$5</definedName>
    <definedName name="基幹理工学研究科">入力タブ!#REF!</definedName>
    <definedName name="研究科">入力タブ!#REF!</definedName>
    <definedName name="先進理工学研究科">入力タブ!#REF!</definedName>
    <definedName name="創造理工学研究科">入力タブ!#REF!</definedName>
  </definedNames>
  <calcPr calcId="191028"/>
  <customWorkbookViews>
    <customWorkbookView name="提出用" guid="{3E35AAB7-4578-42FA-82DC-9186684AD379}" maximized="1" xWindow="-13" yWindow="-13" windowWidth="2762" windowHeight="1790" tabRatio="839" activeSheetId="5" showComments="commIndAndComment"/>
    <customWorkbookView name="事務所用" guid="{3F53AC2D-B85F-4157-BF89-65B24AE7942F}" maximized="1" xWindow="-13" yWindow="-13" windowWidth="2762" windowHeight="1790" tabRatio="839" activeSheetId="5"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07" i="15" l="1"/>
  <c r="A4" i="15"/>
  <c r="A3" i="15"/>
  <c r="A498" i="15"/>
  <c r="A499" i="15"/>
  <c r="A500" i="15"/>
  <c r="A501" i="15"/>
  <c r="A502" i="15"/>
  <c r="A503" i="15"/>
  <c r="A504" i="15"/>
  <c r="A505" i="15"/>
  <c r="A506" i="15"/>
  <c r="I6" i="9"/>
  <c r="B3" i="10"/>
  <c r="B17" i="9" l="1"/>
  <c r="AN2" i="6" l="1"/>
  <c r="B26" i="2" l="1"/>
  <c r="BD2" i="6" l="1"/>
  <c r="BB2" i="6"/>
  <c r="AZ2" i="6"/>
  <c r="AX2" i="6"/>
  <c r="BC2" i="6"/>
  <c r="BA2" i="6"/>
  <c r="AY2" i="6"/>
  <c r="AW2" i="6"/>
  <c r="AK2" i="6"/>
  <c r="AJ2" i="6"/>
  <c r="U2" i="6"/>
  <c r="K2" i="6"/>
  <c r="J2" i="6"/>
  <c r="A2" i="6"/>
  <c r="B22" i="2" s="1"/>
  <c r="A1" i="3" l="1"/>
  <c r="A10" i="3"/>
  <c r="A11" i="3"/>
  <c r="A383" i="15" l="1"/>
  <c r="A384" i="15"/>
  <c r="A385" i="15"/>
  <c r="A386" i="15"/>
  <c r="A387" i="15"/>
  <c r="A388" i="15"/>
  <c r="A389" i="15"/>
  <c r="X2" i="6" l="1"/>
  <c r="B24" i="2" s="1"/>
  <c r="W2" i="6"/>
  <c r="AV2" i="6" l="1"/>
  <c r="AT2" i="6"/>
  <c r="AU2" i="6"/>
  <c r="AS2" i="6"/>
  <c r="AR2" i="6"/>
  <c r="AQ2" i="6"/>
  <c r="AP2" i="6"/>
  <c r="AO2" i="6"/>
  <c r="AM2" i="6"/>
  <c r="AL2" i="6"/>
  <c r="AI2" i="6"/>
  <c r="AH2" i="6"/>
  <c r="AF2" i="6"/>
  <c r="AG2" i="6"/>
  <c r="AD2" i="6"/>
  <c r="AE2" i="6"/>
  <c r="AC2" i="6"/>
  <c r="Z2" i="6"/>
  <c r="Y2" i="6"/>
  <c r="V2" i="6"/>
  <c r="T2" i="6"/>
  <c r="R2" i="6"/>
  <c r="S2" i="6"/>
  <c r="N2" i="6"/>
  <c r="O2" i="6"/>
  <c r="M2" i="6"/>
  <c r="L2" i="6"/>
  <c r="B21" i="2" s="1"/>
  <c r="H2" i="6"/>
  <c r="F2" i="6"/>
  <c r="I2" i="6"/>
  <c r="G2" i="6"/>
  <c r="E2" i="6"/>
  <c r="D2" i="6"/>
  <c r="B2" i="6"/>
  <c r="B23" i="2" l="1"/>
  <c r="B25" i="2" s="1"/>
  <c r="Q2" i="6"/>
  <c r="P2" i="6"/>
  <c r="C2" i="6"/>
  <c r="I11" i="9"/>
  <c r="B30" i="2" l="1"/>
  <c r="B31" i="2"/>
  <c r="B28" i="2"/>
  <c r="B29" i="2"/>
  <c r="B27" i="2"/>
  <c r="AA12" i="8"/>
  <c r="AA10" i="8"/>
  <c r="N7" i="8"/>
  <c r="D7" i="8"/>
  <c r="B33" i="2" l="1"/>
  <c r="C33" i="2" s="1"/>
  <c r="A21" i="14"/>
  <c r="A22" i="11"/>
  <c r="A21" i="3"/>
  <c r="A45" i="11" l="1"/>
  <c r="A22" i="14"/>
  <c r="A23" i="11"/>
  <c r="A50" i="11" s="1"/>
  <c r="A22" i="3"/>
  <c r="D13" i="8" l="1"/>
  <c r="D11" i="8"/>
  <c r="D10" i="8"/>
  <c r="D9" i="8"/>
  <c r="N8" i="8"/>
  <c r="D8" i="8"/>
  <c r="N6" i="8"/>
  <c r="D6" i="8"/>
  <c r="A2" i="8"/>
  <c r="A41" i="11"/>
  <c r="A49" i="11"/>
  <c r="A8" i="11"/>
  <c r="A38" i="11" s="1"/>
  <c r="A7" i="11"/>
  <c r="A37" i="11" s="1"/>
  <c r="A5" i="11"/>
  <c r="A35" i="11" s="1"/>
  <c r="A4" i="11"/>
  <c r="A34" i="11" s="1"/>
  <c r="A14" i="14"/>
  <c r="A13" i="14"/>
  <c r="A11" i="14"/>
  <c r="A10" i="14"/>
  <c r="A1" i="10"/>
  <c r="A14" i="3"/>
  <c r="A13" i="3"/>
  <c r="F29" i="9"/>
  <c r="A5" i="15"/>
  <c r="A6" i="15"/>
  <c r="A7" i="15"/>
  <c r="A8" i="15"/>
  <c r="A9" i="15"/>
  <c r="A10" i="15"/>
  <c r="A11" i="15"/>
  <c r="A12" i="15"/>
  <c r="A13" i="15"/>
  <c r="A14" i="15"/>
  <c r="A15" i="15"/>
  <c r="A16" i="15"/>
  <c r="A17" i="15"/>
  <c r="A18" i="15"/>
  <c r="A19" i="15"/>
  <c r="A20" i="15"/>
  <c r="A21" i="15"/>
  <c r="A22" i="15"/>
  <c r="A23" i="15"/>
  <c r="A24" i="15"/>
  <c r="A25" i="15"/>
  <c r="A26" i="15"/>
  <c r="A27" i="15"/>
  <c r="A28" i="15"/>
  <c r="A29" i="15"/>
  <c r="A30" i="15"/>
  <c r="A31" i="15"/>
  <c r="A32" i="15"/>
  <c r="A33" i="15"/>
  <c r="A34" i="15"/>
  <c r="A35" i="15"/>
  <c r="A36" i="15"/>
  <c r="A37" i="15"/>
  <c r="A38" i="15"/>
  <c r="A39" i="15"/>
  <c r="A40" i="15"/>
  <c r="A41" i="15"/>
  <c r="A42" i="15"/>
  <c r="A43" i="15"/>
  <c r="A44" i="15"/>
  <c r="A45" i="15"/>
  <c r="A46" i="15"/>
  <c r="A47" i="15"/>
  <c r="A48" i="15"/>
  <c r="A49" i="15"/>
  <c r="A50" i="15"/>
  <c r="A51" i="15"/>
  <c r="A52" i="15"/>
  <c r="A53" i="15"/>
  <c r="A54" i="15"/>
  <c r="A55" i="15"/>
  <c r="A56" i="15"/>
  <c r="A57" i="15"/>
  <c r="A58" i="15"/>
  <c r="A59" i="15"/>
  <c r="A60" i="15"/>
  <c r="A61" i="15"/>
  <c r="A62" i="15"/>
  <c r="A63" i="15"/>
  <c r="A64" i="15"/>
  <c r="A65" i="15"/>
  <c r="A66" i="15"/>
  <c r="A67" i="15"/>
  <c r="A68" i="15"/>
  <c r="A69" i="15"/>
  <c r="A70" i="15"/>
  <c r="A71" i="15"/>
  <c r="A72" i="15"/>
  <c r="A73" i="15"/>
  <c r="A74" i="15"/>
  <c r="A75" i="15"/>
  <c r="A76" i="15"/>
  <c r="A77" i="15"/>
  <c r="A78" i="15"/>
  <c r="A79" i="15"/>
  <c r="A80" i="15"/>
  <c r="A81" i="15"/>
  <c r="A82" i="15"/>
  <c r="A83" i="15"/>
  <c r="A84" i="15"/>
  <c r="A85" i="15"/>
  <c r="A86" i="15"/>
  <c r="A87" i="15"/>
  <c r="A88" i="15"/>
  <c r="A89" i="15"/>
  <c r="A90" i="15"/>
  <c r="A91" i="15"/>
  <c r="A92" i="15"/>
  <c r="A93" i="15"/>
  <c r="A94" i="15"/>
  <c r="A95" i="15"/>
  <c r="A96" i="15"/>
  <c r="A97" i="15"/>
  <c r="A98" i="15"/>
  <c r="A99" i="15"/>
  <c r="A100" i="15"/>
  <c r="A101" i="15"/>
  <c r="A102" i="15"/>
  <c r="A103" i="15"/>
  <c r="A104" i="15"/>
  <c r="A105" i="15"/>
  <c r="A106" i="15"/>
  <c r="A107" i="15"/>
  <c r="A108" i="15"/>
  <c r="A109" i="15"/>
  <c r="A110" i="15"/>
  <c r="A111" i="15"/>
  <c r="A112" i="15"/>
  <c r="A113" i="15"/>
  <c r="A114" i="15"/>
  <c r="A115" i="15"/>
  <c r="A116" i="15"/>
  <c r="A117" i="15"/>
  <c r="A118" i="15"/>
  <c r="A119" i="15"/>
  <c r="A120" i="15"/>
  <c r="A121" i="15"/>
  <c r="A122" i="15"/>
  <c r="A123" i="15"/>
  <c r="A124" i="15"/>
  <c r="A125" i="15"/>
  <c r="A126" i="15"/>
  <c r="A127" i="15"/>
  <c r="A128" i="15"/>
  <c r="A129" i="15"/>
  <c r="A130" i="15"/>
  <c r="A131" i="15"/>
  <c r="A132" i="15"/>
  <c r="A133" i="15"/>
  <c r="A134" i="15"/>
  <c r="A135" i="15"/>
  <c r="A136" i="15"/>
  <c r="A137" i="15"/>
  <c r="A138" i="15"/>
  <c r="A139" i="15"/>
  <c r="A140" i="15"/>
  <c r="A141" i="15"/>
  <c r="A142" i="15"/>
  <c r="A143" i="15"/>
  <c r="A144" i="15"/>
  <c r="A145" i="15"/>
  <c r="A146" i="15"/>
  <c r="A147" i="15"/>
  <c r="A148" i="15"/>
  <c r="A149" i="15"/>
  <c r="A150" i="15"/>
  <c r="A151" i="15"/>
  <c r="A152" i="15"/>
  <c r="A153" i="15"/>
  <c r="A154" i="15"/>
  <c r="A155" i="15"/>
  <c r="A156" i="15"/>
  <c r="A157" i="15"/>
  <c r="A158" i="15"/>
  <c r="A159" i="15"/>
  <c r="A160" i="15"/>
  <c r="A161" i="15"/>
  <c r="A162" i="15"/>
  <c r="A163" i="15"/>
  <c r="A164" i="15"/>
  <c r="A165" i="15"/>
  <c r="A166" i="15"/>
  <c r="A167" i="15"/>
  <c r="A168" i="15"/>
  <c r="A169" i="15"/>
  <c r="A170" i="15"/>
  <c r="A171" i="15"/>
  <c r="A172" i="15"/>
  <c r="A173" i="15"/>
  <c r="A174" i="15"/>
  <c r="A175" i="15"/>
  <c r="A176" i="15"/>
  <c r="A177" i="15"/>
  <c r="A178" i="15"/>
  <c r="A179" i="15"/>
  <c r="A180" i="15"/>
  <c r="A181" i="15"/>
  <c r="A182" i="15"/>
  <c r="A183" i="15"/>
  <c r="A184" i="15"/>
  <c r="A185" i="15"/>
  <c r="A186" i="15"/>
  <c r="A187" i="15"/>
  <c r="A188" i="15"/>
  <c r="A189" i="15"/>
  <c r="A190" i="15"/>
  <c r="A191" i="15"/>
  <c r="A192" i="15"/>
  <c r="A193" i="15"/>
  <c r="A194" i="15"/>
  <c r="A195" i="15"/>
  <c r="A196" i="15"/>
  <c r="A197" i="15"/>
  <c r="A198" i="15"/>
  <c r="A199" i="15"/>
  <c r="A200" i="15"/>
  <c r="A201" i="15"/>
  <c r="A202" i="15"/>
  <c r="A203" i="15"/>
  <c r="A204" i="15"/>
  <c r="A205" i="15"/>
  <c r="A206" i="15"/>
  <c r="A207" i="15"/>
  <c r="A208" i="15"/>
  <c r="A209" i="15"/>
  <c r="A210" i="15"/>
  <c r="A211" i="15"/>
  <c r="A212" i="15"/>
  <c r="A213" i="15"/>
  <c r="A214" i="15"/>
  <c r="A215" i="15"/>
  <c r="A216" i="15"/>
  <c r="A217" i="15"/>
  <c r="A218" i="15"/>
  <c r="A219" i="15"/>
  <c r="A220" i="15"/>
  <c r="A221" i="15"/>
  <c r="A222" i="15"/>
  <c r="A223" i="15"/>
  <c r="A224" i="15"/>
  <c r="A225" i="15"/>
  <c r="A226" i="15"/>
  <c r="A227" i="15"/>
  <c r="A228" i="15"/>
  <c r="A229" i="15"/>
  <c r="A230" i="15"/>
  <c r="A231" i="15"/>
  <c r="A232" i="15"/>
  <c r="A233" i="15"/>
  <c r="A234" i="15"/>
  <c r="A235" i="15"/>
  <c r="A236" i="15"/>
  <c r="A237" i="15"/>
  <c r="A238" i="15"/>
  <c r="A239" i="15"/>
  <c r="A240" i="15"/>
  <c r="A241" i="15"/>
  <c r="A242" i="15"/>
  <c r="A243" i="15"/>
  <c r="A244" i="15"/>
  <c r="A245" i="15"/>
  <c r="A246" i="15"/>
  <c r="A247" i="15"/>
  <c r="A248" i="15"/>
  <c r="A249" i="15"/>
  <c r="A250" i="15"/>
  <c r="A251" i="15"/>
  <c r="A252" i="15"/>
  <c r="A253" i="15"/>
  <c r="A254" i="15"/>
  <c r="A255" i="15"/>
  <c r="A256" i="15"/>
  <c r="A257" i="15"/>
  <c r="A258" i="15"/>
  <c r="A259" i="15"/>
  <c r="A260" i="15"/>
  <c r="A261" i="15"/>
  <c r="A262" i="15"/>
  <c r="A263" i="15"/>
  <c r="A264" i="15"/>
  <c r="A265" i="15"/>
  <c r="A266" i="15"/>
  <c r="A267" i="15"/>
  <c r="A268" i="15"/>
  <c r="A269" i="15"/>
  <c r="A270" i="15"/>
  <c r="A271" i="15"/>
  <c r="A272" i="15"/>
  <c r="A273" i="15"/>
  <c r="A274" i="15"/>
  <c r="A275" i="15"/>
  <c r="A276" i="15"/>
  <c r="A277" i="15"/>
  <c r="A278" i="15"/>
  <c r="A279" i="15"/>
  <c r="A280" i="15"/>
  <c r="A281" i="15"/>
  <c r="A282" i="15"/>
  <c r="A283" i="15"/>
  <c r="A284" i="15"/>
  <c r="A285" i="15"/>
  <c r="A286" i="15"/>
  <c r="A287" i="15"/>
  <c r="A288" i="15"/>
  <c r="A289" i="15"/>
  <c r="A290" i="15"/>
  <c r="A291" i="15"/>
  <c r="A292" i="15"/>
  <c r="A293" i="15"/>
  <c r="A294" i="15"/>
  <c r="A295" i="15"/>
  <c r="A296" i="15"/>
  <c r="A297" i="15"/>
  <c r="A298" i="15"/>
  <c r="A299" i="15"/>
  <c r="A300" i="15"/>
  <c r="A301" i="15"/>
  <c r="A302" i="15"/>
  <c r="A303" i="15"/>
  <c r="A304" i="15"/>
  <c r="A305" i="15"/>
  <c r="A306" i="15"/>
  <c r="A307" i="15"/>
  <c r="A308" i="15"/>
  <c r="A309" i="15"/>
  <c r="A310" i="15"/>
  <c r="A311" i="15"/>
  <c r="A312" i="15"/>
  <c r="A313" i="15"/>
  <c r="A314" i="15"/>
  <c r="A315" i="15"/>
  <c r="A316" i="15"/>
  <c r="A317" i="15"/>
  <c r="A318" i="15"/>
  <c r="A319" i="15"/>
  <c r="A320" i="15"/>
  <c r="A321" i="15"/>
  <c r="A322" i="15"/>
  <c r="A323" i="15"/>
  <c r="A324" i="15"/>
  <c r="A325" i="15"/>
  <c r="A326" i="15"/>
  <c r="A327" i="15"/>
  <c r="A328" i="15"/>
  <c r="A329" i="15"/>
  <c r="A330" i="15"/>
  <c r="A331" i="15"/>
  <c r="A332" i="15"/>
  <c r="A333" i="15"/>
  <c r="A334" i="15"/>
  <c r="A335" i="15"/>
  <c r="A336" i="15"/>
  <c r="A337" i="15"/>
  <c r="A338" i="15"/>
  <c r="A339" i="15"/>
  <c r="A340" i="15"/>
  <c r="A341" i="15"/>
  <c r="A342" i="15"/>
  <c r="A343" i="15"/>
  <c r="A344" i="15"/>
  <c r="A345" i="15"/>
  <c r="A346" i="15"/>
  <c r="A347" i="15"/>
  <c r="A348" i="15"/>
  <c r="A349" i="15"/>
  <c r="A350" i="15"/>
  <c r="A351" i="15"/>
  <c r="A352" i="15"/>
  <c r="A353" i="15"/>
  <c r="A354" i="15"/>
  <c r="A355" i="15"/>
  <c r="A356" i="15"/>
  <c r="A357" i="15"/>
  <c r="A358" i="15"/>
  <c r="A359" i="15"/>
  <c r="A360" i="15"/>
  <c r="A361" i="15"/>
  <c r="A362" i="15"/>
  <c r="A363" i="15"/>
  <c r="A364" i="15"/>
  <c r="A365" i="15"/>
  <c r="A366" i="15"/>
  <c r="A367" i="15"/>
  <c r="A368" i="15"/>
  <c r="A369" i="15"/>
  <c r="A370" i="15"/>
  <c r="A371" i="15"/>
  <c r="A372" i="15"/>
  <c r="A373" i="15"/>
  <c r="A374" i="15"/>
  <c r="A375" i="15"/>
  <c r="A376" i="15"/>
  <c r="A377" i="15"/>
  <c r="A378" i="15"/>
  <c r="A379" i="15"/>
  <c r="A380" i="15"/>
  <c r="A381" i="15"/>
  <c r="A382" i="15"/>
  <c r="A390" i="15"/>
  <c r="A391" i="15"/>
  <c r="A392" i="15"/>
  <c r="A393" i="15"/>
  <c r="A394" i="15"/>
  <c r="A395" i="15"/>
  <c r="A396" i="15"/>
  <c r="A397" i="15"/>
  <c r="A398" i="15"/>
  <c r="A399" i="15"/>
  <c r="A400" i="15"/>
  <c r="A401" i="15"/>
  <c r="A402" i="15"/>
  <c r="A403" i="15"/>
  <c r="A404" i="15"/>
  <c r="A405" i="15"/>
  <c r="A406" i="15"/>
  <c r="A407" i="15"/>
  <c r="A408" i="15"/>
  <c r="A409" i="15"/>
  <c r="A410" i="15"/>
  <c r="A411" i="15"/>
  <c r="A412" i="15"/>
  <c r="A413" i="15"/>
  <c r="A414" i="15"/>
  <c r="A415" i="15"/>
  <c r="A416" i="15"/>
  <c r="A417" i="15"/>
  <c r="A418" i="15"/>
  <c r="A419" i="15"/>
  <c r="A420" i="15"/>
  <c r="A421" i="15"/>
  <c r="A422" i="15"/>
  <c r="A423" i="15"/>
  <c r="A424" i="15"/>
  <c r="A425" i="15"/>
  <c r="A426" i="15"/>
  <c r="A427" i="15"/>
  <c r="A428" i="15"/>
  <c r="A429" i="15"/>
  <c r="A430" i="15"/>
  <c r="A431" i="15"/>
  <c r="A432" i="15"/>
  <c r="A433" i="15"/>
  <c r="A434" i="15"/>
  <c r="A435" i="15"/>
  <c r="A436" i="15"/>
  <c r="A437" i="15"/>
  <c r="A438" i="15"/>
  <c r="A439" i="15"/>
  <c r="A440" i="15"/>
  <c r="A441" i="15"/>
  <c r="A442" i="15"/>
  <c r="A443" i="15"/>
  <c r="A444" i="15"/>
  <c r="A445" i="15"/>
  <c r="A446" i="15"/>
  <c r="A447" i="15"/>
  <c r="A448" i="15"/>
  <c r="A449" i="15"/>
  <c r="A450" i="15"/>
  <c r="A451" i="15"/>
  <c r="A452" i="15"/>
  <c r="A453" i="15"/>
  <c r="A454" i="15"/>
  <c r="A455" i="15"/>
  <c r="A456" i="15"/>
  <c r="A457" i="15"/>
  <c r="A458" i="15"/>
  <c r="A459" i="15"/>
  <c r="A460" i="15"/>
  <c r="A461" i="15"/>
  <c r="A462" i="15"/>
  <c r="A463" i="15"/>
  <c r="A464" i="15"/>
  <c r="A465" i="15"/>
  <c r="A466" i="15"/>
  <c r="A467" i="15"/>
  <c r="A468" i="15"/>
  <c r="A469" i="15"/>
  <c r="A470" i="15"/>
  <c r="A471" i="15"/>
  <c r="A472" i="15"/>
  <c r="A473" i="15"/>
  <c r="A474" i="15"/>
  <c r="A475" i="15"/>
  <c r="A476" i="15"/>
  <c r="A477" i="15"/>
  <c r="A478" i="15"/>
  <c r="A479" i="15"/>
  <c r="A480" i="15"/>
  <c r="A481" i="15"/>
  <c r="A482" i="15"/>
  <c r="A483" i="15"/>
  <c r="A484" i="15"/>
  <c r="A485" i="15"/>
  <c r="A486" i="15"/>
  <c r="A487" i="15"/>
  <c r="A488" i="15"/>
  <c r="A489" i="15"/>
  <c r="A490" i="15"/>
  <c r="A491" i="15"/>
  <c r="A492" i="15"/>
  <c r="A493" i="15"/>
  <c r="A494" i="15"/>
  <c r="A495" i="15"/>
  <c r="A496" i="15"/>
  <c r="A497" i="15"/>
  <c r="E41" i="9"/>
  <c r="F30" i="9"/>
  <c r="F28" i="9"/>
  <c r="F27" i="9"/>
  <c r="B22" i="9"/>
  <c r="I14" i="9"/>
  <c r="I12" i="9"/>
  <c r="I10" i="9"/>
  <c r="A4" i="9"/>
  <c r="A1" i="14"/>
  <c r="A29" i="3"/>
  <c r="A27" i="3" l="1"/>
  <c r="A27" i="14"/>
  <c r="A46" i="11"/>
  <c r="AB2" i="6"/>
  <c r="AA2"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KUMABE Hiroshi</author>
  </authors>
  <commentList>
    <comment ref="C29" authorId="0" shapeId="0" xr:uid="{20D027C7-B683-4DC9-9BB9-387D3F9DF3B1}">
      <text>
        <r>
          <rPr>
            <sz val="9"/>
            <color indexed="81"/>
            <rFont val="MS P ゴシック"/>
            <family val="3"/>
            <charset val="128"/>
          </rPr>
          <t>【注意】題目（主題、副題のどちらも）は、和文、英文とも改行しないで入力すること。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KUMABE Hiroshi</author>
  </authors>
  <commentList>
    <comment ref="O3" authorId="0" shapeId="0" xr:uid="{BA7483AD-292D-48D2-B05D-2F949867C74C}">
      <text>
        <r>
          <rPr>
            <sz val="9"/>
            <color indexed="81"/>
            <rFont val="MS P ゴシック"/>
            <family val="3"/>
            <charset val="128"/>
          </rPr>
          <t>【注意】
1. 必ず年月日の順に入力すること。
2. 「学位申請書・誓約書」の印刷時にも、日付が年月日の順序に表記されているかを確認すること。また、印刷時に曜日が表示されていないが確認すること。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熊部　広志</author>
  </authors>
  <commentList>
    <comment ref="A1" authorId="0" shapeId="0" xr:uid="{00000000-0006-0000-0500-000001000000}">
      <text>
        <r>
          <rPr>
            <sz val="9"/>
            <color indexed="81"/>
            <rFont val="ＭＳ Ｐゴシック"/>
            <family val="3"/>
            <charset val="128"/>
          </rPr>
          <t>年代の新しい順に、3ページ以内で記入して下さい。</t>
        </r>
      </text>
    </comment>
    <comment ref="B43" authorId="0" shapeId="0" xr:uid="{00000000-0006-0000-0500-000002000000}">
      <text>
        <r>
          <rPr>
            <sz val="9"/>
            <color indexed="81"/>
            <rFont val="ＭＳ Ｐゴシック"/>
            <family val="3"/>
            <charset val="128"/>
          </rPr>
          <t>ページの変わり目には、下罫線を入れて下さい。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熊部　広志</author>
    <author>KUMABE Hiroshi</author>
    <author>0000478237</author>
    <author>KUJIRAI Masaki</author>
    <author>FUJIMURA Naho</author>
  </authors>
  <commentList>
    <comment ref="A1" authorId="0" shapeId="0" xr:uid="{00000000-0006-0000-0600-000001000000}">
      <text>
        <r>
          <rPr>
            <sz val="9"/>
            <color indexed="81"/>
            <rFont val="ＭＳ Ｐゴシック"/>
            <family val="3"/>
            <charset val="128"/>
          </rPr>
          <t>履歴書が2ページ目に及ぶ場合、両面印刷でA4用紙1枚に収まるようにしてください。</t>
        </r>
      </text>
    </comment>
    <comment ref="AA3" authorId="1" shapeId="0" xr:uid="{4DB5C6F3-00A0-45C9-A86C-01BEC7058160}">
      <text>
        <r>
          <rPr>
            <sz val="9"/>
            <color indexed="81"/>
            <rFont val="MS P ゴシック"/>
            <family val="3"/>
            <charset val="128"/>
          </rPr>
          <t>【注意】
1. 必ず年月日の順に入力すること。
2. 「履歴書」の印刷時にも、日付が年月日の順序に表記されているかを確認すること。また、印刷時に曜日が表示されていないが確認すること。</t>
        </r>
      </text>
    </comment>
    <comment ref="A20" authorId="2" shapeId="0" xr:uid="{00000000-0006-0000-0600-000002000000}">
      <text>
        <r>
          <rPr>
            <b/>
            <sz val="9"/>
            <color indexed="81"/>
            <rFont val="MS P ゴシック"/>
            <family val="3"/>
            <charset val="128"/>
          </rPr>
          <t>フリーフォーマット</t>
        </r>
      </text>
    </comment>
    <comment ref="A22" authorId="2" shapeId="0" xr:uid="{00000000-0006-0000-0600-000003000000}">
      <text>
        <r>
          <rPr>
            <b/>
            <sz val="9"/>
            <color indexed="81"/>
            <rFont val="MS P ゴシック"/>
            <family val="3"/>
            <charset val="128"/>
          </rPr>
          <t>フリーフォーマット</t>
        </r>
      </text>
    </comment>
    <comment ref="Z27" authorId="1" shapeId="0" xr:uid="{E55CCDCE-2D12-45A6-A192-CC49376CCB2E}">
      <text>
        <r>
          <rPr>
            <sz val="9"/>
            <color indexed="81"/>
            <rFont val="MS P ゴシック"/>
            <family val="3"/>
            <charset val="128"/>
          </rPr>
          <t>【注意】
提出日時点で在学中の場合、提出日と同じ月を入力すること。
例：右上の提出日が2023年12月1日現在の場合
⇒2023年12月　在学中</t>
        </r>
      </text>
    </comment>
    <comment ref="H29" authorId="3" shapeId="0" xr:uid="{0CA45464-D104-43F2-AE90-64844D35DC18}">
      <text>
        <r>
          <rPr>
            <sz val="9"/>
            <color indexed="81"/>
            <rFont val="MS P ゴシック"/>
            <family val="3"/>
            <charset val="128"/>
          </rPr>
          <t>【注意】
修士（理学）、修士（工学）といった表記にすること</t>
        </r>
      </text>
    </comment>
    <comment ref="A46" authorId="4" shapeId="0" xr:uid="{54DD4CAD-343D-4674-929D-1D5044FB3596}">
      <text>
        <r>
          <rPr>
            <sz val="9"/>
            <color indexed="81"/>
            <rFont val="MS P ゴシック"/>
            <family val="3"/>
            <charset val="128"/>
          </rPr>
          <t>申請時情報フォームの現職欄と同じ内容を記入してください。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熊部　広志</author>
  </authors>
  <commentList>
    <comment ref="A15" authorId="0" shapeId="0" xr:uid="{00000000-0006-0000-0700-000001000000}">
      <text>
        <r>
          <rPr>
            <sz val="14"/>
            <color indexed="81"/>
            <rFont val="ＭＳ Ｐゴシック"/>
            <family val="3"/>
            <charset val="128"/>
          </rPr>
          <t>合否判定を行う研究科運営委員会の年月を入力して下さい。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熊部　広志</author>
  </authors>
  <commentList>
    <comment ref="A29" authorId="0" shapeId="0" xr:uid="{00000000-0006-0000-0800-000001000000}">
      <text>
        <r>
          <rPr>
            <sz val="14"/>
            <color indexed="81"/>
            <rFont val="ＭＳ Ｐゴシック"/>
            <family val="3"/>
            <charset val="128"/>
          </rPr>
          <t>合否判定を行う研究科運営委員会の年月を入力して下さい。</t>
        </r>
      </text>
    </comment>
  </commentList>
</comments>
</file>

<file path=xl/sharedStrings.xml><?xml version="1.0" encoding="utf-8"?>
<sst xmlns="http://schemas.openxmlformats.org/spreadsheetml/2006/main" count="4656" uniqueCount="1755">
  <si>
    <t>申請時情報フォームを活用した受理・合否申請書類の作成方法について（課程内申請・執筆言語：日本語）</t>
    <rPh sb="0" eb="3">
      <t>シンセイジ</t>
    </rPh>
    <rPh sb="3" eb="5">
      <t>ジョウホウ</t>
    </rPh>
    <rPh sb="10" eb="12">
      <t>カツヨウ</t>
    </rPh>
    <rPh sb="14" eb="16">
      <t>ジュリ</t>
    </rPh>
    <rPh sb="17" eb="19">
      <t>ゴウヒ</t>
    </rPh>
    <rPh sb="19" eb="21">
      <t>シンセイ</t>
    </rPh>
    <rPh sb="21" eb="23">
      <t>ショルイ</t>
    </rPh>
    <rPh sb="24" eb="26">
      <t>サクセイ</t>
    </rPh>
    <rPh sb="26" eb="28">
      <t>ホウホウ</t>
    </rPh>
    <rPh sb="35" eb="36">
      <t>ナイ</t>
    </rPh>
    <phoneticPr fontId="6"/>
  </si>
  <si>
    <t>※「申請時情報フォーム」およびその他の申請書式は、理工学術院ウェブサイトからダウンロードすること。</t>
    <rPh sb="2" eb="5">
      <t>シンセイジ</t>
    </rPh>
    <rPh sb="5" eb="7">
      <t>ジョウホウ</t>
    </rPh>
    <rPh sb="17" eb="18">
      <t>タ</t>
    </rPh>
    <rPh sb="19" eb="22">
      <t>シンセイショ</t>
    </rPh>
    <rPh sb="22" eb="23">
      <t>シキ</t>
    </rPh>
    <rPh sb="25" eb="27">
      <t>リコウ</t>
    </rPh>
    <rPh sb="27" eb="29">
      <t>ガクジュツ</t>
    </rPh>
    <rPh sb="29" eb="30">
      <t>イン</t>
    </rPh>
    <phoneticPr fontId="6"/>
  </si>
  <si>
    <t>受　理　申　請　時</t>
    <rPh sb="0" eb="1">
      <t>ウケ</t>
    </rPh>
    <rPh sb="2" eb="3">
      <t>リ</t>
    </rPh>
    <rPh sb="4" eb="5">
      <t>サル</t>
    </rPh>
    <rPh sb="6" eb="7">
      <t>ショウ</t>
    </rPh>
    <rPh sb="8" eb="9">
      <t>ジ</t>
    </rPh>
    <phoneticPr fontId="6"/>
  </si>
  <si>
    <t>申請時情報フォームの入力</t>
    <rPh sb="0" eb="3">
      <t>シンセイジ</t>
    </rPh>
    <rPh sb="3" eb="5">
      <t>ジョウホウ</t>
    </rPh>
    <rPh sb="10" eb="12">
      <t>ニュウリョク</t>
    </rPh>
    <phoneticPr fontId="6"/>
  </si>
  <si>
    <t>(1)</t>
    <phoneticPr fontId="6"/>
  </si>
  <si>
    <r>
      <rPr>
        <sz val="11"/>
        <color theme="1"/>
        <rFont val="ＭＳ Ｐゴシック"/>
        <family val="2"/>
        <charset val="128"/>
      </rPr>
      <t>（提出用）申請時情報フォームの黄色でマークされた必須項目を入力する。</t>
    </r>
    <rPh sb="1" eb="3">
      <t>テイシュツ</t>
    </rPh>
    <rPh sb="3" eb="4">
      <t>ヨウ</t>
    </rPh>
    <rPh sb="5" eb="10">
      <t>シンセイジジョウホウ</t>
    </rPh>
    <rPh sb="15" eb="17">
      <t>キイロ</t>
    </rPh>
    <rPh sb="24" eb="26">
      <t>ヒッス</t>
    </rPh>
    <rPh sb="26" eb="28">
      <t>コウモク</t>
    </rPh>
    <rPh sb="29" eb="31">
      <t>ニュウリョク</t>
    </rPh>
    <phoneticPr fontId="6"/>
  </si>
  <si>
    <r>
      <rPr>
        <sz val="11"/>
        <color theme="1"/>
        <rFont val="ＭＳ Ｐゴシック"/>
        <family val="2"/>
        <charset val="128"/>
      </rPr>
      <t>※</t>
    </r>
    <r>
      <rPr>
        <sz val="11"/>
        <color theme="1"/>
        <rFont val="Tahoma"/>
        <family val="2"/>
      </rPr>
      <t>Excel</t>
    </r>
    <r>
      <rPr>
        <sz val="11"/>
        <color theme="1"/>
        <rFont val="ＭＳ Ｐゴシック"/>
        <family val="2"/>
        <charset val="128"/>
      </rPr>
      <t>シート上で黄色い項目が無くなったら入力完了となる。</t>
    </r>
    <rPh sb="9" eb="10">
      <t>ジョウ</t>
    </rPh>
    <rPh sb="11" eb="13">
      <t>キイロ</t>
    </rPh>
    <rPh sb="14" eb="16">
      <t>コウモク</t>
    </rPh>
    <rPh sb="17" eb="18">
      <t>ナ</t>
    </rPh>
    <rPh sb="23" eb="25">
      <t>ニュウリョク</t>
    </rPh>
    <rPh sb="25" eb="27">
      <t>カンリョウ</t>
    </rPh>
    <phoneticPr fontId="6"/>
  </si>
  <si>
    <t>申請書類の作成</t>
    <rPh sb="0" eb="1">
      <t>サル</t>
    </rPh>
    <rPh sb="1" eb="2">
      <t>シン</t>
    </rPh>
    <rPh sb="2" eb="3">
      <t>ジョ</t>
    </rPh>
    <rPh sb="3" eb="4">
      <t>ルイ</t>
    </rPh>
    <rPh sb="5" eb="6">
      <t>サ</t>
    </rPh>
    <rPh sb="6" eb="7">
      <t>シゲル</t>
    </rPh>
    <phoneticPr fontId="6"/>
  </si>
  <si>
    <t>(2)</t>
    <phoneticPr fontId="6"/>
  </si>
  <si>
    <t>「学位申請書・誓約書」、「博士論文概要」を作成する。</t>
    <rPh sb="13" eb="15">
      <t>ハクシ</t>
    </rPh>
    <rPh sb="15" eb="17">
      <t>ロンブン</t>
    </rPh>
    <rPh sb="17" eb="19">
      <t>ガイヨウ</t>
    </rPh>
    <rPh sb="21" eb="23">
      <t>サクセイ</t>
    </rPh>
    <phoneticPr fontId="6"/>
  </si>
  <si>
    <r>
      <rPr>
        <b/>
        <sz val="10"/>
        <color theme="1"/>
        <rFont val="ＭＳ Ｐゴシック"/>
        <family val="3"/>
        <charset val="128"/>
      </rPr>
      <t>印刷</t>
    </r>
    <rPh sb="0" eb="2">
      <t>インサツ</t>
    </rPh>
    <phoneticPr fontId="6"/>
  </si>
  <si>
    <r>
      <rPr>
        <sz val="11"/>
        <color theme="1"/>
        <rFont val="ＭＳ Ｐゴシック"/>
        <family val="3"/>
        <charset val="128"/>
      </rPr>
      <t>　</t>
    </r>
    <r>
      <rPr>
        <sz val="11"/>
        <color theme="1"/>
        <rFont val="Tahoma"/>
        <family val="2"/>
      </rPr>
      <t>(3)</t>
    </r>
    <r>
      <rPr>
        <sz val="11"/>
        <color theme="1"/>
        <rFont val="ＭＳ Ｐゴシック"/>
        <family val="3"/>
        <charset val="128"/>
      </rPr>
      <t>　すべて片面印刷。但し、履歴書のみ</t>
    </r>
    <r>
      <rPr>
        <sz val="11"/>
        <color theme="1"/>
        <rFont val="Tahoma"/>
        <family val="2"/>
      </rPr>
      <t>2</t>
    </r>
    <r>
      <rPr>
        <sz val="11"/>
        <color theme="1"/>
        <rFont val="ＭＳ Ｐゴシック"/>
        <family val="3"/>
        <charset val="128"/>
      </rPr>
      <t>ページにおよぶ場合は両面印刷で</t>
    </r>
    <r>
      <rPr>
        <sz val="11"/>
        <color theme="1"/>
        <rFont val="Tahoma"/>
        <family val="2"/>
      </rPr>
      <t>1</t>
    </r>
    <r>
      <rPr>
        <sz val="11"/>
        <color theme="1"/>
        <rFont val="ＭＳ Ｐゴシック"/>
        <family val="3"/>
        <charset val="128"/>
      </rPr>
      <t>枚とすること。</t>
    </r>
    <rPh sb="8" eb="10">
      <t>カタメン</t>
    </rPh>
    <rPh sb="10" eb="12">
      <t>インサツ</t>
    </rPh>
    <rPh sb="13" eb="14">
      <t>タダ</t>
    </rPh>
    <rPh sb="16" eb="19">
      <t>リレキショ</t>
    </rPh>
    <rPh sb="29" eb="31">
      <t>バアイ</t>
    </rPh>
    <rPh sb="32" eb="34">
      <t>リョウメン</t>
    </rPh>
    <rPh sb="34" eb="36">
      <t>インサツ</t>
    </rPh>
    <rPh sb="38" eb="39">
      <t>マイ</t>
    </rPh>
    <phoneticPr fontId="6"/>
  </si>
  <si>
    <r>
      <rPr>
        <b/>
        <sz val="10"/>
        <color theme="1"/>
        <rFont val="ＭＳ Ｐゴシック"/>
        <family val="3"/>
        <charset val="128"/>
      </rPr>
      <t>署名・
捺印</t>
    </r>
    <rPh sb="0" eb="2">
      <t>ショメイ</t>
    </rPh>
    <rPh sb="4" eb="6">
      <t>ナツイン</t>
    </rPh>
    <phoneticPr fontId="6"/>
  </si>
  <si>
    <t>(4)</t>
    <phoneticPr fontId="6"/>
  </si>
  <si>
    <t>事前
確認</t>
    <rPh sb="0" eb="2">
      <t>ジゼン</t>
    </rPh>
    <rPh sb="3" eb="5">
      <t>カクニン</t>
    </rPh>
    <phoneticPr fontId="6"/>
  </si>
  <si>
    <r>
      <rPr>
        <sz val="11"/>
        <color theme="1"/>
        <rFont val="ＭＳ Ｐゴシック"/>
        <family val="3"/>
        <charset val="128"/>
      </rPr>
      <t>　</t>
    </r>
    <r>
      <rPr>
        <sz val="11"/>
        <color theme="1"/>
        <rFont val="Tahoma"/>
        <family val="2"/>
      </rPr>
      <t>(5)</t>
    </r>
    <r>
      <rPr>
        <sz val="11"/>
        <color theme="1"/>
        <rFont val="ＭＳ Ｐゴシック"/>
        <family val="3"/>
        <charset val="128"/>
      </rPr>
      <t>　「チェックリスト」に基づき、申請書類が要件を満たしているか確認</t>
    </r>
    <rPh sb="15" eb="16">
      <t>モト</t>
    </rPh>
    <rPh sb="19" eb="21">
      <t>シンセイ</t>
    </rPh>
    <rPh sb="21" eb="23">
      <t>ショルイ</t>
    </rPh>
    <rPh sb="24" eb="26">
      <t>ヨウケン</t>
    </rPh>
    <rPh sb="27" eb="28">
      <t>ミ</t>
    </rPh>
    <rPh sb="34" eb="36">
      <t>カクニン</t>
    </rPh>
    <phoneticPr fontId="6"/>
  </si>
  <si>
    <t>提出</t>
    <rPh sb="0" eb="2">
      <t>テイシュツ</t>
    </rPh>
    <phoneticPr fontId="6"/>
  </si>
  <si>
    <r>
      <rPr>
        <sz val="11"/>
        <color theme="1"/>
        <rFont val="Yu Gothic"/>
        <family val="2"/>
        <charset val="128"/>
      </rPr>
      <t>　</t>
    </r>
    <r>
      <rPr>
        <sz val="11"/>
        <color theme="1"/>
        <rFont val="Tahoma"/>
        <family val="2"/>
      </rPr>
      <t xml:space="preserve">(6) </t>
    </r>
    <r>
      <rPr>
        <sz val="11"/>
        <color theme="1"/>
        <rFont val="ＭＳ ゴシック"/>
        <family val="3"/>
        <charset val="128"/>
      </rPr>
      <t>申請期日までに①～②のスキャンデータ</t>
    </r>
    <r>
      <rPr>
        <sz val="11"/>
        <color theme="1"/>
        <rFont val="Tahoma"/>
        <family val="2"/>
      </rPr>
      <t>(PDF)+</t>
    </r>
    <r>
      <rPr>
        <sz val="11"/>
        <color theme="1"/>
        <rFont val="ＭＳ ゴシック"/>
        <family val="3"/>
        <charset val="128"/>
      </rPr>
      <t>③④</t>
    </r>
    <r>
      <rPr>
        <sz val="11"/>
        <color theme="1"/>
        <rFont val="Tahoma"/>
        <family val="2"/>
      </rPr>
      <t>(Excel)</t>
    </r>
    <r>
      <rPr>
        <sz val="11"/>
        <color theme="1"/>
        <rFont val="ＭＳ ゴシック"/>
        <family val="3"/>
        <charset val="128"/>
      </rPr>
      <t>を教学支援課へメールで提出（宛先：</t>
    </r>
    <r>
      <rPr>
        <sz val="11"/>
        <color theme="1"/>
        <rFont val="Tahoma"/>
        <family val="3"/>
      </rPr>
      <t>dissertation@list.waseda.jp</t>
    </r>
    <r>
      <rPr>
        <sz val="11"/>
        <color theme="1"/>
        <rFont val="ＭＳ ゴシック"/>
        <family val="3"/>
        <charset val="128"/>
      </rPr>
      <t>）</t>
    </r>
    <phoneticPr fontId="6"/>
  </si>
  <si>
    <t xml:space="preserve"> </t>
    <phoneticPr fontId="6"/>
  </si>
  <si>
    <r>
      <rPr>
        <sz val="11"/>
        <color theme="1"/>
        <rFont val="ＭＳ Ｐゴシック"/>
        <family val="3"/>
        <charset val="128"/>
      </rPr>
      <t>　</t>
    </r>
    <r>
      <rPr>
        <sz val="11"/>
        <color theme="1"/>
        <rFont val="Tahoma"/>
        <family val="2"/>
      </rPr>
      <t xml:space="preserve">(7) </t>
    </r>
    <r>
      <rPr>
        <sz val="11"/>
        <color theme="1"/>
        <rFont val="ＭＳ Ｐゴシック"/>
        <family val="3"/>
        <charset val="128"/>
      </rPr>
      <t>教学支援課にて申請書類のデータを確認</t>
    </r>
    <rPh sb="4" eb="6">
      <t>キョウガク</t>
    </rPh>
    <rPh sb="6" eb="8">
      <t>シエン</t>
    </rPh>
    <rPh sb="8" eb="9">
      <t>カ</t>
    </rPh>
    <rPh sb="11" eb="13">
      <t>シンセイ</t>
    </rPh>
    <rPh sb="13" eb="15">
      <t>ショルイ</t>
    </rPh>
    <rPh sb="20" eb="22">
      <t>カクニン</t>
    </rPh>
    <phoneticPr fontId="6"/>
  </si>
  <si>
    <r>
      <rPr>
        <sz val="11"/>
        <rFont val="ＭＳ Ｐゴシック"/>
        <family val="3"/>
        <charset val="128"/>
      </rPr>
      <t>　</t>
    </r>
    <r>
      <rPr>
        <sz val="11"/>
        <rFont val="Tahoma"/>
        <family val="2"/>
      </rPr>
      <t>(8)</t>
    </r>
    <r>
      <rPr>
        <sz val="11"/>
        <color rgb="FFFF0000"/>
        <rFont val="Calibri"/>
        <family val="3"/>
        <charset val="128"/>
        <scheme val="minor"/>
      </rPr>
      <t xml:space="preserve"> （データ媒体での確認が完了した後に）</t>
    </r>
    <r>
      <rPr>
        <sz val="11"/>
        <rFont val="ＭＳ Ｐゴシック"/>
        <family val="3"/>
        <charset val="128"/>
      </rPr>
      <t>申請書類①、②の原本を提出</t>
    </r>
    <rPh sb="3" eb="5">
      <t>シンセイ</t>
    </rPh>
    <rPh sb="23" eb="25">
      <t>ショルイ</t>
    </rPh>
    <rPh sb="31" eb="33">
      <t>ゲンポン</t>
    </rPh>
    <rPh sb="34" eb="36">
      <t>テイシュツ</t>
    </rPh>
    <phoneticPr fontId="6"/>
  </si>
  <si>
    <t>合　否　申　請　時</t>
    <rPh sb="0" eb="1">
      <t>ア</t>
    </rPh>
    <rPh sb="2" eb="3">
      <t>イナ</t>
    </rPh>
    <rPh sb="4" eb="5">
      <t>サル</t>
    </rPh>
    <rPh sb="6" eb="7">
      <t>ショウ</t>
    </rPh>
    <rPh sb="8" eb="9">
      <t>ジ</t>
    </rPh>
    <phoneticPr fontId="6"/>
  </si>
  <si>
    <t>申請書類の作成</t>
    <rPh sb="0" eb="2">
      <t>シンセイ</t>
    </rPh>
    <rPh sb="2" eb="4">
      <t>ショルイ</t>
    </rPh>
    <rPh sb="5" eb="7">
      <t>サクセイ</t>
    </rPh>
    <phoneticPr fontId="6"/>
  </si>
  <si>
    <t>(9)</t>
    <phoneticPr fontId="6"/>
  </si>
  <si>
    <t>「博士学位論文本体」、「審査報告書」を作成する。（※表紙のみ申請時情報フォームを活用して作成。）</t>
    <rPh sb="1" eb="3">
      <t>ハクシ</t>
    </rPh>
    <rPh sb="3" eb="5">
      <t>ガクイ</t>
    </rPh>
    <rPh sb="5" eb="7">
      <t>ロンブン</t>
    </rPh>
    <rPh sb="7" eb="9">
      <t>ホンタイ</t>
    </rPh>
    <rPh sb="12" eb="14">
      <t>シンサ</t>
    </rPh>
    <rPh sb="14" eb="17">
      <t>ホウコクショ</t>
    </rPh>
    <rPh sb="19" eb="21">
      <t>サクセイ</t>
    </rPh>
    <rPh sb="26" eb="28">
      <t>ヒョウシ</t>
    </rPh>
    <rPh sb="30" eb="32">
      <t>シンセイ</t>
    </rPh>
    <rPh sb="32" eb="33">
      <t>ジ</t>
    </rPh>
    <rPh sb="33" eb="35">
      <t>ジョウホウ</t>
    </rPh>
    <rPh sb="40" eb="42">
      <t>カツヨウ</t>
    </rPh>
    <rPh sb="44" eb="46">
      <t>サクセイ</t>
    </rPh>
    <phoneticPr fontId="6"/>
  </si>
  <si>
    <t>(10)</t>
    <phoneticPr fontId="6"/>
  </si>
  <si>
    <t>「博士論文、博士論文概要書、博士論文審査報告書のPDF/A形式のデータ」、「題目変更届（※該当者のみ）」、「研究業績一覧（※受理時から変更がある場合のみ）」、「チェックリスト」、
「進路報告書」を作成する。</t>
    <rPh sb="1" eb="3">
      <t>ハクシ</t>
    </rPh>
    <rPh sb="3" eb="5">
      <t>ロンブン</t>
    </rPh>
    <rPh sb="6" eb="8">
      <t>ハクシ</t>
    </rPh>
    <rPh sb="8" eb="10">
      <t>ロンブン</t>
    </rPh>
    <rPh sb="10" eb="12">
      <t>ガイヨウ</t>
    </rPh>
    <rPh sb="12" eb="13">
      <t>ショ</t>
    </rPh>
    <rPh sb="14" eb="16">
      <t>ハクシ</t>
    </rPh>
    <rPh sb="16" eb="18">
      <t>ロンブン</t>
    </rPh>
    <rPh sb="18" eb="20">
      <t>シンサ</t>
    </rPh>
    <rPh sb="20" eb="23">
      <t>ホウコクショ</t>
    </rPh>
    <rPh sb="35" eb="36">
      <t>ウケショ</t>
    </rPh>
    <rPh sb="38" eb="40">
      <t>ダイモク</t>
    </rPh>
    <rPh sb="40" eb="42">
      <t>ヘンコウ</t>
    </rPh>
    <rPh sb="42" eb="43">
      <t>トドケ</t>
    </rPh>
    <rPh sb="45" eb="47">
      <t>ガイトウ</t>
    </rPh>
    <rPh sb="47" eb="48">
      <t>シャ</t>
    </rPh>
    <rPh sb="91" eb="93">
      <t>シンロ</t>
    </rPh>
    <rPh sb="93" eb="96">
      <t>ホウコクショ</t>
    </rPh>
    <rPh sb="98" eb="100">
      <t>サクセイ</t>
    </rPh>
    <phoneticPr fontId="6"/>
  </si>
  <si>
    <r>
      <rPr>
        <sz val="11"/>
        <color theme="1"/>
        <rFont val="ＭＳ Ｐゴシック"/>
        <family val="3"/>
        <charset val="128"/>
      </rPr>
      <t>　</t>
    </r>
    <r>
      <rPr>
        <sz val="11"/>
        <color theme="1"/>
        <rFont val="Tahoma"/>
        <family val="2"/>
      </rPr>
      <t xml:space="preserve">(11) </t>
    </r>
    <r>
      <rPr>
        <sz val="11"/>
        <color theme="1"/>
        <rFont val="ＭＳ Ｐゴシック"/>
        <family val="3"/>
        <charset val="128"/>
      </rPr>
      <t>片面印刷：「審査報告書」</t>
    </r>
    <rPh sb="6" eb="8">
      <t>カタメン</t>
    </rPh>
    <rPh sb="8" eb="10">
      <t>インサツ</t>
    </rPh>
    <rPh sb="12" eb="14">
      <t>シンサ</t>
    </rPh>
    <rPh sb="14" eb="17">
      <t>ホウコクショ</t>
    </rPh>
    <phoneticPr fontId="6"/>
  </si>
  <si>
    <t>署名</t>
    <rPh sb="0" eb="2">
      <t>ショメイ</t>
    </rPh>
    <phoneticPr fontId="6"/>
  </si>
  <si>
    <r>
      <t>'</t>
    </r>
    <r>
      <rPr>
        <sz val="11"/>
        <color theme="1"/>
        <rFont val="ｔ"/>
        <family val="3"/>
        <charset val="128"/>
      </rPr>
      <t>　</t>
    </r>
    <r>
      <rPr>
        <sz val="11"/>
        <color theme="1"/>
        <rFont val="Tahoma"/>
        <family val="2"/>
      </rPr>
      <t xml:space="preserve">(12) </t>
    </r>
    <phoneticPr fontId="6"/>
  </si>
  <si>
    <t>原本</t>
    <rPh sb="0" eb="1">
      <t>ゲンポン</t>
    </rPh>
    <phoneticPr fontId="6"/>
  </si>
  <si>
    <r>
      <rPr>
        <sz val="11"/>
        <color theme="1"/>
        <rFont val="ＭＳ Ｐゴシック"/>
        <family val="3"/>
        <charset val="128"/>
      </rPr>
      <t>　</t>
    </r>
    <r>
      <rPr>
        <sz val="11"/>
        <color theme="1"/>
        <rFont val="Tahoma"/>
        <family val="2"/>
      </rPr>
      <t>(13)</t>
    </r>
    <r>
      <rPr>
        <sz val="11"/>
        <color theme="1"/>
        <rFont val="ＭＳ Ｐゴシック"/>
        <family val="3"/>
        <charset val="128"/>
      </rPr>
      <t>　「チェックリスト」に基づき、申請書類が要件を満たしているか確認</t>
    </r>
    <rPh sb="16" eb="17">
      <t>モト</t>
    </rPh>
    <rPh sb="20" eb="22">
      <t>シンセイ</t>
    </rPh>
    <rPh sb="22" eb="24">
      <t>ショルイ</t>
    </rPh>
    <rPh sb="25" eb="27">
      <t>ヨウケン</t>
    </rPh>
    <rPh sb="28" eb="29">
      <t>ミ</t>
    </rPh>
    <rPh sb="35" eb="37">
      <t>カクニン</t>
    </rPh>
    <phoneticPr fontId="6"/>
  </si>
  <si>
    <r>
      <t xml:space="preserve">  (14) </t>
    </r>
    <r>
      <rPr>
        <sz val="11"/>
        <rFont val="ＭＳ ゴシック"/>
        <family val="3"/>
        <charset val="128"/>
      </rPr>
      <t>申請期日までに
主査：⑤審査報告書</t>
    </r>
    <r>
      <rPr>
        <sz val="11"/>
        <rFont val="Tahoma"/>
        <family val="2"/>
      </rPr>
      <t>(</t>
    </r>
    <r>
      <rPr>
        <sz val="11"/>
        <rFont val="ＭＳ ゴシック"/>
        <family val="3"/>
        <charset val="128"/>
      </rPr>
      <t>スキャンデータ</t>
    </r>
    <r>
      <rPr>
        <sz val="11"/>
        <rFont val="Tahoma"/>
        <family val="2"/>
      </rPr>
      <t>(PDF))</t>
    </r>
    <r>
      <rPr>
        <sz val="11"/>
        <rFont val="ＭＳ ゴシック"/>
        <family val="3"/>
        <charset val="128"/>
      </rPr>
      <t>、⑦題目変更届</t>
    </r>
    <r>
      <rPr>
        <sz val="11"/>
        <rFont val="Tahoma"/>
        <family val="2"/>
      </rPr>
      <t>(Word)</t>
    </r>
    <r>
      <rPr>
        <sz val="11"/>
        <rFont val="ＭＳ ゴシック"/>
        <family val="3"/>
        <charset val="128"/>
      </rPr>
      <t>、⑧研究業績一覧（スキャンデータ</t>
    </r>
    <r>
      <rPr>
        <sz val="11"/>
        <rFont val="Tahoma"/>
        <family val="2"/>
      </rPr>
      <t>(PDF)</t>
    </r>
    <r>
      <rPr>
        <sz val="11"/>
        <rFont val="ＭＳ ゴシック"/>
        <family val="3"/>
        <charset val="128"/>
      </rPr>
      <t>）、⑨チェックリスト</t>
    </r>
    <r>
      <rPr>
        <sz val="11"/>
        <rFont val="Tahoma"/>
        <family val="2"/>
      </rPr>
      <t>(Word)</t>
    </r>
    <r>
      <rPr>
        <sz val="11"/>
        <rFont val="ＭＳ ゴシック"/>
        <family val="3"/>
        <charset val="128"/>
      </rPr>
      <t>、⑪合否申請書</t>
    </r>
    <r>
      <rPr>
        <sz val="11"/>
        <rFont val="Tahoma"/>
        <family val="2"/>
      </rPr>
      <t>(Excel)</t>
    </r>
    <r>
      <rPr>
        <sz val="11"/>
        <rFont val="ＭＳ ゴシック"/>
        <family val="2"/>
        <charset val="128"/>
      </rPr>
      <t>、
　　　</t>
    </r>
    <r>
      <rPr>
        <sz val="11"/>
        <rFont val="ＭＳ ゴシック"/>
        <family val="3"/>
        <charset val="128"/>
      </rPr>
      <t>および⑥</t>
    </r>
    <r>
      <rPr>
        <sz val="11"/>
        <rFont val="Tahoma"/>
        <family val="2"/>
      </rPr>
      <t>Shinsa.pdf, Gaiyo.pdf, Honbun.pdf</t>
    </r>
    <r>
      <rPr>
        <sz val="11"/>
        <rFont val="ＭＳ ゴシック"/>
        <family val="3"/>
        <charset val="128"/>
      </rPr>
      <t>（</t>
    </r>
    <r>
      <rPr>
        <sz val="11"/>
        <rFont val="Tahoma"/>
        <family val="2"/>
      </rPr>
      <t>PDF/A</t>
    </r>
    <r>
      <rPr>
        <sz val="11"/>
        <rFont val="ＭＳ ゴシック"/>
        <family val="3"/>
        <charset val="128"/>
      </rPr>
      <t>形式のデータ）
申請者：⑩進路報告書</t>
    </r>
    <r>
      <rPr>
        <sz val="11"/>
        <rFont val="Tahoma"/>
        <family val="2"/>
      </rPr>
      <t xml:space="preserve">(Excel)
</t>
    </r>
    <r>
      <rPr>
        <sz val="11"/>
        <rFont val="ＭＳ ゴシック"/>
        <family val="3"/>
        <charset val="128"/>
      </rPr>
      <t>を教学支援課へメールで提出（宛先：</t>
    </r>
    <r>
      <rPr>
        <sz val="11"/>
        <rFont val="Tahoma"/>
        <family val="2"/>
      </rPr>
      <t>dissertation@list.waseda.jp</t>
    </r>
    <r>
      <rPr>
        <sz val="11"/>
        <rFont val="ＭＳ ゴシック"/>
        <family val="3"/>
        <charset val="128"/>
      </rPr>
      <t>）</t>
    </r>
    <rPh sb="13" eb="15">
      <t>シュサ</t>
    </rPh>
    <rPh sb="17" eb="22">
      <t>シンサホウコクショ</t>
    </rPh>
    <rPh sb="38" eb="43">
      <t>ダイモクヘンコウトドケ</t>
    </rPh>
    <rPh sb="53" eb="55">
      <t>ケンキュウ</t>
    </rPh>
    <rPh sb="55" eb="57">
      <t>ギョウセキ</t>
    </rPh>
    <rPh sb="57" eb="59">
      <t>イチラン</t>
    </rPh>
    <rPh sb="90" eb="93">
      <t>シンセイショ</t>
    </rPh>
    <rPh sb="148" eb="150">
      <t>ケイシキ</t>
    </rPh>
    <rPh sb="156" eb="159">
      <t>シンセイシャ</t>
    </rPh>
    <phoneticPr fontId="6"/>
  </si>
  <si>
    <r>
      <rPr>
        <sz val="11"/>
        <color theme="1"/>
        <rFont val="ＭＳ Ｐゴシック"/>
        <family val="3"/>
        <charset val="128"/>
      </rPr>
      <t>　</t>
    </r>
    <r>
      <rPr>
        <sz val="11"/>
        <color theme="1"/>
        <rFont val="Tahoma"/>
        <family val="2"/>
      </rPr>
      <t xml:space="preserve">(15) </t>
    </r>
    <r>
      <rPr>
        <sz val="11"/>
        <color theme="1"/>
        <rFont val="ＭＳ Ｐゴシック"/>
        <family val="3"/>
        <charset val="128"/>
      </rPr>
      <t>教学支援課にて申請書類のデータを確認</t>
    </r>
    <rPh sb="4" eb="6">
      <t>キョウガク</t>
    </rPh>
    <rPh sb="6" eb="8">
      <t>シエン</t>
    </rPh>
    <rPh sb="8" eb="9">
      <t>カ</t>
    </rPh>
    <rPh sb="11" eb="13">
      <t>シンセイ</t>
    </rPh>
    <rPh sb="13" eb="15">
      <t>ショルイ</t>
    </rPh>
    <rPh sb="20" eb="22">
      <t>カクニン</t>
    </rPh>
    <phoneticPr fontId="6"/>
  </si>
  <si>
    <r>
      <t>　</t>
    </r>
    <r>
      <rPr>
        <sz val="11"/>
        <rFont val="Tahoma"/>
        <family val="2"/>
      </rPr>
      <t xml:space="preserve">(16) </t>
    </r>
    <r>
      <rPr>
        <sz val="11"/>
        <color rgb="FFFF0000"/>
        <rFont val="ＭＳ Ｐゴシック"/>
        <family val="3"/>
        <charset val="128"/>
      </rPr>
      <t>（データ媒体での確認が完了した後に）</t>
    </r>
    <r>
      <rPr>
        <sz val="11"/>
        <rFont val="ＭＳ Ｐゴシック"/>
        <family val="3"/>
        <charset val="128"/>
      </rPr>
      <t>申請書類</t>
    </r>
    <r>
      <rPr>
        <sz val="11"/>
        <rFont val="Calibri"/>
        <family val="3"/>
        <charset val="128"/>
        <scheme val="minor"/>
      </rPr>
      <t>⑤審査報告書（全員）、⑧研究業績一覧（※該当する場合のみ）</t>
    </r>
    <r>
      <rPr>
        <sz val="11"/>
        <rFont val="ＭＳ Ｐゴシック"/>
        <family val="3"/>
        <charset val="128"/>
      </rPr>
      <t>の原本を提出</t>
    </r>
    <rPh sb="24" eb="25">
      <t>シンセイ</t>
    </rPh>
    <rPh sb="35" eb="37">
      <t>ゼンイン</t>
    </rPh>
    <rPh sb="48" eb="50">
      <t>ガイトウ</t>
    </rPh>
    <rPh sb="52" eb="54">
      <t>バアイ</t>
    </rPh>
    <rPh sb="57" eb="59">
      <t>テイシュツ</t>
    </rPh>
    <phoneticPr fontId="6"/>
  </si>
  <si>
    <t>本フォームは、学位論文を「日本語」で執筆する申請者が使用するものです。
（※英語で執筆する申請者は、英語版フォームをご使用ください。）</t>
    <rPh sb="0" eb="1">
      <t>ホン</t>
    </rPh>
    <rPh sb="7" eb="9">
      <t>ガクイ</t>
    </rPh>
    <rPh sb="9" eb="11">
      <t>ロンブン</t>
    </rPh>
    <rPh sb="13" eb="16">
      <t>ニホンゴ</t>
    </rPh>
    <rPh sb="18" eb="20">
      <t>シッピツ</t>
    </rPh>
    <rPh sb="22" eb="25">
      <t>シンセイシャ</t>
    </rPh>
    <rPh sb="26" eb="28">
      <t>シヨウ</t>
    </rPh>
    <rPh sb="38" eb="40">
      <t>エイゴ</t>
    </rPh>
    <rPh sb="41" eb="43">
      <t>シッピツ</t>
    </rPh>
    <rPh sb="45" eb="48">
      <t>シンセイシャ</t>
    </rPh>
    <rPh sb="50" eb="52">
      <t>エイゴ</t>
    </rPh>
    <rPh sb="52" eb="53">
      <t>バン</t>
    </rPh>
    <rPh sb="59" eb="61">
      <t>シヨウ</t>
    </rPh>
    <phoneticPr fontId="6"/>
  </si>
  <si>
    <t>凡例</t>
    <rPh sb="0" eb="2">
      <t>ハンレイ</t>
    </rPh>
    <phoneticPr fontId="6"/>
  </si>
  <si>
    <t>学籍番号
（課程内のみ）</t>
    <rPh sb="6" eb="8">
      <t>カテイ</t>
    </rPh>
    <rPh sb="8" eb="9">
      <t>ナイ</t>
    </rPh>
    <phoneticPr fontId="6"/>
  </si>
  <si>
    <t>※学籍番号は課程外の方は記入不要です。
　　退学後3年以内の方は、在学時の学籍番号を記入してください。</t>
    <phoneticPr fontId="6"/>
  </si>
  <si>
    <t>入力必須項目</t>
    <rPh sb="0" eb="4">
      <t>ニュウリョクヒッス</t>
    </rPh>
    <rPh sb="4" eb="6">
      <t>コウモク</t>
    </rPh>
    <phoneticPr fontId="6"/>
  </si>
  <si>
    <t>該当がある場合に入力</t>
    <rPh sb="0" eb="2">
      <t>ガイトウ</t>
    </rPh>
    <rPh sb="5" eb="7">
      <t>バアイ</t>
    </rPh>
    <rPh sb="8" eb="10">
      <t>ニュウリョク</t>
    </rPh>
    <phoneticPr fontId="6"/>
  </si>
  <si>
    <t>１．申請者基本情報</t>
    <rPh sb="2" eb="5">
      <t>シンセイシャ</t>
    </rPh>
    <rPh sb="5" eb="7">
      <t>キホン</t>
    </rPh>
    <rPh sb="7" eb="9">
      <t>ジョウホウ</t>
    </rPh>
    <phoneticPr fontId="6"/>
  </si>
  <si>
    <t>姓</t>
    <rPh sb="0" eb="1">
      <t>セイ</t>
    </rPh>
    <phoneticPr fontId="6"/>
  </si>
  <si>
    <t>名</t>
    <rPh sb="0" eb="1">
      <t>メイ</t>
    </rPh>
    <phoneticPr fontId="6"/>
  </si>
  <si>
    <t>漢字氏名</t>
    <rPh sb="0" eb="2">
      <t>カンジ</t>
    </rPh>
    <phoneticPr fontId="6"/>
  </si>
  <si>
    <t>カナ氏名</t>
    <phoneticPr fontId="6"/>
  </si>
  <si>
    <t>ローマ字氏名</t>
    <rPh sb="3" eb="4">
      <t>ジ</t>
    </rPh>
    <phoneticPr fontId="6"/>
  </si>
  <si>
    <t>生年月日（YYYY/MM/DD）</t>
    <phoneticPr fontId="6"/>
  </si>
  <si>
    <t>本籍</t>
    <rPh sb="0" eb="2">
      <t>ホンセキ</t>
    </rPh>
    <phoneticPr fontId="6"/>
  </si>
  <si>
    <t>※選択してください</t>
    <rPh sb="1" eb="3">
      <t>センタク</t>
    </rPh>
    <phoneticPr fontId="6"/>
  </si>
  <si>
    <t>※外国籍の申請者は「-」を選択</t>
    <rPh sb="1" eb="4">
      <t>ガイコクセキ</t>
    </rPh>
    <rPh sb="5" eb="8">
      <t>シンセイシャ</t>
    </rPh>
    <rPh sb="13" eb="15">
      <t>センタク</t>
    </rPh>
    <phoneticPr fontId="6"/>
  </si>
  <si>
    <t>国籍</t>
    <rPh sb="0" eb="2">
      <t>コクセキ</t>
    </rPh>
    <phoneticPr fontId="6"/>
  </si>
  <si>
    <t>その他選択時記入</t>
    <rPh sb="2" eb="3">
      <t>タ</t>
    </rPh>
    <rPh sb="3" eb="6">
      <t>センタクジ</t>
    </rPh>
    <rPh sb="6" eb="8">
      <t>キニュウ</t>
    </rPh>
    <phoneticPr fontId="6"/>
  </si>
  <si>
    <t>メールアドレス１（Wasedaメール）</t>
    <phoneticPr fontId="6"/>
  </si>
  <si>
    <t>※ある場合のみ</t>
    <phoneticPr fontId="6"/>
  </si>
  <si>
    <t>メールアドレス２（Wasedaメール以外）</t>
    <rPh sb="18" eb="20">
      <t>イガイ</t>
    </rPh>
    <phoneticPr fontId="6"/>
  </si>
  <si>
    <t>２．最終学歴（在学中・退学を含む）・職歴</t>
    <rPh sb="2" eb="4">
      <t>サイシュウ</t>
    </rPh>
    <rPh sb="4" eb="6">
      <t>ガクレキ</t>
    </rPh>
    <rPh sb="7" eb="9">
      <t>ザイガク</t>
    </rPh>
    <rPh sb="9" eb="10">
      <t>チュウ</t>
    </rPh>
    <rPh sb="11" eb="13">
      <t>タイガク</t>
    </rPh>
    <rPh sb="14" eb="15">
      <t>フク</t>
    </rPh>
    <rPh sb="18" eb="20">
      <t>ショクレキ</t>
    </rPh>
    <phoneticPr fontId="6"/>
  </si>
  <si>
    <t>博士課程在学生は在籍する研究科、課程、専攻名を選択し、在籍状態で「在学中」を選択してください。
退学している場合は、退学した研究科、専攻名を記入し、在籍状態で「退学」を選択してください。</t>
    <rPh sb="8" eb="10">
      <t>ザイセキ</t>
    </rPh>
    <rPh sb="23" eb="25">
      <t>センタク</t>
    </rPh>
    <rPh sb="27" eb="29">
      <t>ザイセキ</t>
    </rPh>
    <rPh sb="29" eb="31">
      <t>ジョウタイ</t>
    </rPh>
    <rPh sb="33" eb="36">
      <t>ザイガクチュウ</t>
    </rPh>
    <rPh sb="38" eb="40">
      <t>センタク</t>
    </rPh>
    <rPh sb="80" eb="82">
      <t>タイガク</t>
    </rPh>
    <phoneticPr fontId="6"/>
  </si>
  <si>
    <t>入学年月日
(yyyy/mm/dd)</t>
    <rPh sb="0" eb="2">
      <t>ニュウガク</t>
    </rPh>
    <rPh sb="2" eb="4">
      <t>ネンゲツ</t>
    </rPh>
    <rPh sb="4" eb="5">
      <t>ヒ</t>
    </rPh>
    <phoneticPr fontId="6"/>
  </si>
  <si>
    <r>
      <t xml:space="preserve">卒業・修了・退学年月日
(yyyy/mm/dd)
</t>
    </r>
    <r>
      <rPr>
        <sz val="8"/>
        <color rgb="FFFF0000"/>
        <rFont val="Meiryo UI"/>
        <family val="3"/>
        <charset val="128"/>
      </rPr>
      <t>※在学中の場合は空白</t>
    </r>
    <rPh sb="0" eb="2">
      <t>ソツギョウ</t>
    </rPh>
    <rPh sb="3" eb="5">
      <t>シュウリョウ</t>
    </rPh>
    <rPh sb="6" eb="8">
      <t>タイガク</t>
    </rPh>
    <rPh sb="8" eb="10">
      <t>ネンゲツ</t>
    </rPh>
    <rPh sb="26" eb="29">
      <t>ザイガクチュウ</t>
    </rPh>
    <rPh sb="30" eb="32">
      <t>バアイ</t>
    </rPh>
    <rPh sb="33" eb="35">
      <t>クウハク</t>
    </rPh>
    <phoneticPr fontId="6"/>
  </si>
  <si>
    <t>在籍状態</t>
    <rPh sb="0" eb="4">
      <t>ザイセキジョウタイ</t>
    </rPh>
    <phoneticPr fontId="6"/>
  </si>
  <si>
    <t>研究科名</t>
    <phoneticPr fontId="6"/>
  </si>
  <si>
    <t>専攻名</t>
  </si>
  <si>
    <t>課程</t>
  </si>
  <si>
    <t>現職</t>
    <phoneticPr fontId="6"/>
  </si>
  <si>
    <t>３．申請情報</t>
    <rPh sb="2" eb="6">
      <t>シンセイジョウホウ</t>
    </rPh>
    <phoneticPr fontId="6"/>
  </si>
  <si>
    <t>・論文題目は論文の執筆言語と同じ言語で記入してください。右セルに「論文題目（邦訳・英訳）」を記入してください。
・論文副題がない場合は記入不要です。</t>
    <phoneticPr fontId="6"/>
  </si>
  <si>
    <t>研究科名</t>
    <rPh sb="0" eb="3">
      <t>ケンキュウカ</t>
    </rPh>
    <rPh sb="3" eb="4">
      <t>メイ</t>
    </rPh>
    <phoneticPr fontId="6"/>
  </si>
  <si>
    <t>※受理申請をする研究科</t>
    <rPh sb="8" eb="11">
      <t>ケンキュウカ</t>
    </rPh>
    <phoneticPr fontId="6"/>
  </si>
  <si>
    <t>専攻名</t>
    <rPh sb="0" eb="2">
      <t>センコウ</t>
    </rPh>
    <rPh sb="2" eb="3">
      <t>メイ</t>
    </rPh>
    <phoneticPr fontId="6"/>
  </si>
  <si>
    <t>※受理申請をする専攻</t>
    <rPh sb="8" eb="10">
      <t>センコウ</t>
    </rPh>
    <phoneticPr fontId="6"/>
  </si>
  <si>
    <t>研究指導名</t>
    <rPh sb="0" eb="2">
      <t>ケンキュウ</t>
    </rPh>
    <rPh sb="2" eb="4">
      <t>シドウ</t>
    </rPh>
    <rPh sb="4" eb="5">
      <t>メイ</t>
    </rPh>
    <phoneticPr fontId="6"/>
  </si>
  <si>
    <t>環境共生・地域社会システム研究</t>
  </si>
  <si>
    <t>課程種別</t>
    <rPh sb="0" eb="2">
      <t>カテイ</t>
    </rPh>
    <rPh sb="2" eb="4">
      <t>シュベツ</t>
    </rPh>
    <phoneticPr fontId="6"/>
  </si>
  <si>
    <t>申請学位</t>
    <phoneticPr fontId="6"/>
  </si>
  <si>
    <t>論文題目（執筆言語）</t>
    <rPh sb="5" eb="7">
      <t>シッピツ</t>
    </rPh>
    <rPh sb="7" eb="9">
      <t>ゲンゴ</t>
    </rPh>
    <phoneticPr fontId="6"/>
  </si>
  <si>
    <t>論文題目（執筆言語以外の日本語or英語）</t>
    <phoneticPr fontId="6"/>
  </si>
  <si>
    <t>論文副題（執筆言語）</t>
    <rPh sb="5" eb="7">
      <t>シッピツ</t>
    </rPh>
    <rPh sb="7" eb="9">
      <t>ゲンゴ</t>
    </rPh>
    <phoneticPr fontId="6"/>
  </si>
  <si>
    <t>論文副題（執筆言語以外の日本語or英語）</t>
    <phoneticPr fontId="6"/>
  </si>
  <si>
    <t>論文概要
（200字程度）</t>
    <phoneticPr fontId="6"/>
  </si>
  <si>
    <t>研究倫理の受講</t>
    <rPh sb="0" eb="2">
      <t>ケンキュウ</t>
    </rPh>
    <rPh sb="2" eb="4">
      <t>リンリ</t>
    </rPh>
    <rPh sb="5" eb="7">
      <t>ジュコウ</t>
    </rPh>
    <phoneticPr fontId="6"/>
  </si>
  <si>
    <t>4．審査情報（※審査スケジュールについては、必ず指導教員と相談の上、記入して下さい。）</t>
    <rPh sb="2" eb="4">
      <t>シンサ</t>
    </rPh>
    <rPh sb="4" eb="6">
      <t>ジョウホウ</t>
    </rPh>
    <rPh sb="8" eb="10">
      <t>シンサ</t>
    </rPh>
    <rPh sb="22" eb="23">
      <t>カナラ</t>
    </rPh>
    <rPh sb="24" eb="26">
      <t>シドウ</t>
    </rPh>
    <rPh sb="26" eb="28">
      <t>キョウイン</t>
    </rPh>
    <rPh sb="29" eb="31">
      <t>ソウダン</t>
    </rPh>
    <rPh sb="32" eb="33">
      <t>ウエ</t>
    </rPh>
    <rPh sb="34" eb="36">
      <t>キニュウ</t>
    </rPh>
    <rPh sb="38" eb="39">
      <t>クダ</t>
    </rPh>
    <phoneticPr fontId="6"/>
  </si>
  <si>
    <t>予備審査実施日
（YYYY/MM/DD）</t>
    <rPh sb="0" eb="2">
      <t>ヨビ</t>
    </rPh>
    <rPh sb="2" eb="4">
      <t>シンサ</t>
    </rPh>
    <rPh sb="4" eb="7">
      <t>ジッシビ</t>
    </rPh>
    <phoneticPr fontId="6"/>
  </si>
  <si>
    <t>受理申請研究科
運営委員会開催日
（YYYY/MM/DD）</t>
    <rPh sb="2" eb="4">
      <t>シンセイ</t>
    </rPh>
    <rPh sb="4" eb="7">
      <t>ケンキュウカ</t>
    </rPh>
    <rPh sb="8" eb="10">
      <t>ウンエイ</t>
    </rPh>
    <rPh sb="10" eb="13">
      <t>イインカイ</t>
    </rPh>
    <rPh sb="13" eb="15">
      <t>カイサイ</t>
    </rPh>
    <rPh sb="15" eb="16">
      <t>ヒ</t>
    </rPh>
    <phoneticPr fontId="6"/>
  </si>
  <si>
    <t>審査員</t>
    <rPh sb="0" eb="3">
      <t>シンサイン</t>
    </rPh>
    <phoneticPr fontId="6"/>
  </si>
  <si>
    <t>氏名</t>
    <phoneticPr fontId="6"/>
  </si>
  <si>
    <t>現職・資格</t>
    <phoneticPr fontId="6"/>
  </si>
  <si>
    <t>　主査</t>
    <phoneticPr fontId="6"/>
  </si>
  <si>
    <t>　副査１</t>
    <phoneticPr fontId="6"/>
  </si>
  <si>
    <t>　副査２</t>
    <phoneticPr fontId="6"/>
  </si>
  <si>
    <t>　副査３</t>
    <phoneticPr fontId="6"/>
  </si>
  <si>
    <t>　副査４</t>
    <phoneticPr fontId="6"/>
  </si>
  <si>
    <t>　副査５</t>
    <phoneticPr fontId="6"/>
  </si>
  <si>
    <t>　副査６</t>
    <phoneticPr fontId="6"/>
  </si>
  <si>
    <t>学籍番号</t>
    <phoneticPr fontId="6"/>
  </si>
  <si>
    <t>氏名</t>
    <rPh sb="0" eb="2">
      <t>シメイ</t>
    </rPh>
    <phoneticPr fontId="6"/>
  </si>
  <si>
    <t>カナ氏名</t>
    <rPh sb="2" eb="4">
      <t>シメイ</t>
    </rPh>
    <phoneticPr fontId="6"/>
  </si>
  <si>
    <t>ローマ字氏名</t>
    <rPh sb="3" eb="4">
      <t>ジ</t>
    </rPh>
    <rPh sb="4" eb="6">
      <t>シメイ</t>
    </rPh>
    <phoneticPr fontId="6"/>
  </si>
  <si>
    <t>生年月日</t>
    <rPh sb="0" eb="4">
      <t>セイネンガッピ</t>
    </rPh>
    <phoneticPr fontId="6"/>
  </si>
  <si>
    <t>本籍コード</t>
    <rPh sb="0" eb="2">
      <t>ホンセキ</t>
    </rPh>
    <phoneticPr fontId="6"/>
  </si>
  <si>
    <t>国籍コード</t>
    <rPh sb="0" eb="2">
      <t>コクセキ</t>
    </rPh>
    <phoneticPr fontId="6"/>
  </si>
  <si>
    <t>メールアドレス１</t>
  </si>
  <si>
    <t>メールアドレス２</t>
  </si>
  <si>
    <t>学歴入学年月日</t>
    <rPh sb="0" eb="2">
      <t>ガクレキ</t>
    </rPh>
    <rPh sb="2" eb="4">
      <t>ニュウガク</t>
    </rPh>
    <rPh sb="4" eb="6">
      <t>ネンゲツ</t>
    </rPh>
    <rPh sb="6" eb="7">
      <t>ヒ</t>
    </rPh>
    <phoneticPr fontId="6"/>
  </si>
  <si>
    <t>学歴修了退学年月日</t>
    <rPh sb="0" eb="2">
      <t>ガクレキ</t>
    </rPh>
    <rPh sb="2" eb="4">
      <t>シュウリョウ</t>
    </rPh>
    <rPh sb="4" eb="6">
      <t>タイガク</t>
    </rPh>
    <rPh sb="6" eb="9">
      <t>ネンガッピ</t>
    </rPh>
    <phoneticPr fontId="6"/>
  </si>
  <si>
    <t>学歴在籍状態コード</t>
    <rPh sb="2" eb="6">
      <t>ザイセキジョウタイ</t>
    </rPh>
    <phoneticPr fontId="6"/>
  </si>
  <si>
    <t>学歴在籍状態</t>
    <rPh sb="2" eb="6">
      <t>ザイセキジョウタイ</t>
    </rPh>
    <phoneticPr fontId="6"/>
  </si>
  <si>
    <t>学歴学部研究科コード</t>
    <phoneticPr fontId="6"/>
  </si>
  <si>
    <t>学歴学部研究科名</t>
    <phoneticPr fontId="6"/>
  </si>
  <si>
    <t>学歴専攻コード</t>
    <phoneticPr fontId="6"/>
  </si>
  <si>
    <t>学歴専攻名</t>
    <phoneticPr fontId="6"/>
  </si>
  <si>
    <t>学歴課程</t>
    <phoneticPr fontId="6"/>
  </si>
  <si>
    <t>現職</t>
  </si>
  <si>
    <t>研究科コード</t>
    <rPh sb="0" eb="3">
      <t>ケンキュウカ</t>
    </rPh>
    <phoneticPr fontId="6"/>
  </si>
  <si>
    <t>学科コード</t>
    <rPh sb="0" eb="2">
      <t>ガッカ</t>
    </rPh>
    <phoneticPr fontId="6"/>
  </si>
  <si>
    <t>専攻コード</t>
    <rPh sb="0" eb="2">
      <t>センコウ</t>
    </rPh>
    <phoneticPr fontId="6"/>
  </si>
  <si>
    <t>研究指導科目キー</t>
    <rPh sb="0" eb="2">
      <t>ケンキュウ</t>
    </rPh>
    <rPh sb="2" eb="4">
      <t>シドウ</t>
    </rPh>
    <rPh sb="4" eb="6">
      <t>カモク</t>
    </rPh>
    <phoneticPr fontId="6"/>
  </si>
  <si>
    <t>研究指導クラスコード</t>
    <rPh sb="0" eb="2">
      <t>ケンキュウ</t>
    </rPh>
    <rPh sb="2" eb="4">
      <t>シドウ</t>
    </rPh>
    <phoneticPr fontId="6"/>
  </si>
  <si>
    <t>研究指導名</t>
    <rPh sb="0" eb="5">
      <t>ケンキュウシドウメイ</t>
    </rPh>
    <phoneticPr fontId="6"/>
  </si>
  <si>
    <t>課程種別コード</t>
    <rPh sb="0" eb="2">
      <t>カテイ</t>
    </rPh>
    <rPh sb="2" eb="4">
      <t>シュベツ</t>
    </rPh>
    <phoneticPr fontId="6"/>
  </si>
  <si>
    <t>申請学位コード</t>
    <rPh sb="0" eb="4">
      <t>シンセイガクイ</t>
    </rPh>
    <phoneticPr fontId="6"/>
  </si>
  <si>
    <t>申請学位</t>
    <rPh sb="0" eb="4">
      <t>シンセイガクイ</t>
    </rPh>
    <phoneticPr fontId="6"/>
  </si>
  <si>
    <t>論文題目</t>
  </si>
  <si>
    <t>論文題目訳</t>
    <phoneticPr fontId="6"/>
  </si>
  <si>
    <t>論文副題</t>
  </si>
  <si>
    <t>論文副題訳</t>
    <phoneticPr fontId="6"/>
  </si>
  <si>
    <t>論文概要</t>
    <rPh sb="0" eb="2">
      <t>ロンブン</t>
    </rPh>
    <rPh sb="2" eb="4">
      <t>ガイヨウ</t>
    </rPh>
    <phoneticPr fontId="6"/>
  </si>
  <si>
    <t>研究倫理受講コード</t>
    <rPh sb="0" eb="2">
      <t>ケンキュウ</t>
    </rPh>
    <rPh sb="2" eb="4">
      <t>リンリ</t>
    </rPh>
    <rPh sb="4" eb="6">
      <t>ジュコウ</t>
    </rPh>
    <phoneticPr fontId="6"/>
  </si>
  <si>
    <t>研究倫理受講</t>
    <rPh sb="0" eb="2">
      <t>ケンキュウ</t>
    </rPh>
    <rPh sb="2" eb="4">
      <t>リンリ</t>
    </rPh>
    <rPh sb="4" eb="6">
      <t>ジュコウ</t>
    </rPh>
    <phoneticPr fontId="6"/>
  </si>
  <si>
    <t>予備審査実施日</t>
    <phoneticPr fontId="6"/>
  </si>
  <si>
    <t>運営委員会開催日</t>
    <phoneticPr fontId="6"/>
  </si>
  <si>
    <t>主査氏名</t>
    <phoneticPr fontId="6"/>
  </si>
  <si>
    <t>主査現職資格</t>
    <phoneticPr fontId="6"/>
  </si>
  <si>
    <t>副査１氏名</t>
    <rPh sb="0" eb="2">
      <t>フクサ</t>
    </rPh>
    <phoneticPr fontId="6"/>
  </si>
  <si>
    <t>副査１現職資格</t>
    <rPh sb="0" eb="2">
      <t>フクサ</t>
    </rPh>
    <phoneticPr fontId="6"/>
  </si>
  <si>
    <t>副査２氏名</t>
    <rPh sb="0" eb="2">
      <t>フクサ</t>
    </rPh>
    <phoneticPr fontId="6"/>
  </si>
  <si>
    <t>副査２現職資格</t>
    <rPh sb="0" eb="2">
      <t>フクサ</t>
    </rPh>
    <phoneticPr fontId="6"/>
  </si>
  <si>
    <t>副査３氏名</t>
    <rPh sb="0" eb="2">
      <t>フクサ</t>
    </rPh>
    <phoneticPr fontId="6"/>
  </si>
  <si>
    <t>副査３現職資格</t>
    <rPh sb="0" eb="2">
      <t>フクサ</t>
    </rPh>
    <phoneticPr fontId="6"/>
  </si>
  <si>
    <t>副査４氏名</t>
    <rPh sb="0" eb="2">
      <t>フクサ</t>
    </rPh>
    <phoneticPr fontId="6"/>
  </si>
  <si>
    <t>副査４現職資格</t>
    <rPh sb="0" eb="2">
      <t>フクサ</t>
    </rPh>
    <phoneticPr fontId="6"/>
  </si>
  <si>
    <t>副査５氏名</t>
    <phoneticPr fontId="6"/>
  </si>
  <si>
    <t>副査５現職資格</t>
    <phoneticPr fontId="6"/>
  </si>
  <si>
    <t>副査６氏名</t>
    <rPh sb="0" eb="2">
      <t>フクサ</t>
    </rPh>
    <phoneticPr fontId="6"/>
  </si>
  <si>
    <t>副査６現職資格</t>
    <rPh sb="0" eb="2">
      <t>フクサ</t>
    </rPh>
    <phoneticPr fontId="6"/>
  </si>
  <si>
    <t>基幹理工学研究科</t>
    <rPh sb="0" eb="2">
      <t>キカン</t>
    </rPh>
    <rPh sb="2" eb="5">
      <t>リコウガク</t>
    </rPh>
    <rPh sb="5" eb="8">
      <t>ケンキュウカ</t>
    </rPh>
    <phoneticPr fontId="6"/>
  </si>
  <si>
    <t>課程内（課程3年以内）</t>
  </si>
  <si>
    <t>01</t>
  </si>
  <si>
    <t>博士（工学）</t>
    <phoneticPr fontId="6"/>
  </si>
  <si>
    <t>「研究倫理概論A」の単位取得済</t>
    <rPh sb="1" eb="3">
      <t>ケンキュウ</t>
    </rPh>
    <rPh sb="3" eb="5">
      <t>リンリ</t>
    </rPh>
    <rPh sb="5" eb="7">
      <t>ガイロン</t>
    </rPh>
    <rPh sb="10" eb="12">
      <t>タンイ</t>
    </rPh>
    <rPh sb="12" eb="14">
      <t>シュトク</t>
    </rPh>
    <rPh sb="14" eb="15">
      <t>スミ</t>
    </rPh>
    <phoneticPr fontId="6"/>
  </si>
  <si>
    <t>数学応用数理専攻</t>
  </si>
  <si>
    <t>男</t>
    <rPh sb="0" eb="1">
      <t>オトコ</t>
    </rPh>
    <phoneticPr fontId="6"/>
  </si>
  <si>
    <t>早稲田大学基幹理工学研究科長　殿</t>
    <rPh sb="0" eb="3">
      <t>ワセダ</t>
    </rPh>
    <rPh sb="3" eb="5">
      <t>ダイガク</t>
    </rPh>
    <rPh sb="5" eb="7">
      <t>キカン</t>
    </rPh>
    <rPh sb="7" eb="10">
      <t>リコウガク</t>
    </rPh>
    <rPh sb="10" eb="13">
      <t>ケンキュウカ</t>
    </rPh>
    <rPh sb="13" eb="14">
      <t>チョウ</t>
    </rPh>
    <rPh sb="15" eb="16">
      <t>ドノ</t>
    </rPh>
    <phoneticPr fontId="6"/>
  </si>
  <si>
    <t>課程内</t>
    <rPh sb="0" eb="2">
      <t>カテイ</t>
    </rPh>
    <rPh sb="2" eb="3">
      <t>ナイ</t>
    </rPh>
    <phoneticPr fontId="6"/>
  </si>
  <si>
    <t>入学</t>
    <rPh sb="0" eb="2">
      <t>ニュウガク</t>
    </rPh>
    <phoneticPr fontId="6"/>
  </si>
  <si>
    <t>北海道</t>
  </si>
  <si>
    <t>修了</t>
    <rPh sb="0" eb="2">
      <t>シュウリョウ</t>
    </rPh>
    <phoneticPr fontId="6"/>
  </si>
  <si>
    <t>日本</t>
    <rPh sb="0" eb="2">
      <t>ニホン</t>
    </rPh>
    <phoneticPr fontId="6"/>
  </si>
  <si>
    <t>創造理工学研究科</t>
    <rPh sb="0" eb="2">
      <t>ソウゾウ</t>
    </rPh>
    <rPh sb="2" eb="5">
      <t>リコウガク</t>
    </rPh>
    <rPh sb="5" eb="8">
      <t>ケンキュウカ</t>
    </rPh>
    <phoneticPr fontId="6"/>
  </si>
  <si>
    <t>課程内（早期修了）</t>
  </si>
  <si>
    <t>02</t>
  </si>
  <si>
    <t>博士（理学）</t>
    <phoneticPr fontId="6"/>
  </si>
  <si>
    <t>「研究倫理概論B」の単位取得済</t>
    <phoneticPr fontId="6"/>
  </si>
  <si>
    <t>機械科学・航空宇宙専攻</t>
    <rPh sb="5" eb="7">
      <t>コウクウ</t>
    </rPh>
    <rPh sb="7" eb="9">
      <t>ウチュウ</t>
    </rPh>
    <rPh sb="9" eb="11">
      <t>センコウ</t>
    </rPh>
    <phoneticPr fontId="6"/>
  </si>
  <si>
    <t>女</t>
    <rPh sb="0" eb="1">
      <t>オンナ</t>
    </rPh>
    <phoneticPr fontId="6"/>
  </si>
  <si>
    <t>早稲田大学創造理工学研究科長　殿</t>
    <rPh sb="0" eb="3">
      <t>ワセダ</t>
    </rPh>
    <rPh sb="3" eb="5">
      <t>ダイガク</t>
    </rPh>
    <rPh sb="5" eb="7">
      <t>ソウゾウ</t>
    </rPh>
    <rPh sb="7" eb="10">
      <t>リコウガク</t>
    </rPh>
    <rPh sb="10" eb="13">
      <t>ケンキュウカ</t>
    </rPh>
    <rPh sb="13" eb="14">
      <t>チョウ</t>
    </rPh>
    <rPh sb="15" eb="16">
      <t>ドノ</t>
    </rPh>
    <phoneticPr fontId="6"/>
  </si>
  <si>
    <t>課程外</t>
    <rPh sb="0" eb="2">
      <t>カテイ</t>
    </rPh>
    <rPh sb="2" eb="3">
      <t>ガイ</t>
    </rPh>
    <phoneticPr fontId="6"/>
  </si>
  <si>
    <t>在学中</t>
    <rPh sb="0" eb="3">
      <t>ザイガクチュウ</t>
    </rPh>
    <phoneticPr fontId="6"/>
  </si>
  <si>
    <t>青森県</t>
  </si>
  <si>
    <t>退学</t>
    <rPh sb="0" eb="2">
      <t>タイガク</t>
    </rPh>
    <phoneticPr fontId="6"/>
  </si>
  <si>
    <t>韓国</t>
    <rPh sb="0" eb="2">
      <t>カンコク</t>
    </rPh>
    <phoneticPr fontId="6"/>
  </si>
  <si>
    <t>先進理工学研究科</t>
    <rPh sb="0" eb="2">
      <t>センシン</t>
    </rPh>
    <rPh sb="2" eb="5">
      <t>リコウガク</t>
    </rPh>
    <rPh sb="5" eb="8">
      <t>ケンキュウカ</t>
    </rPh>
    <phoneticPr fontId="6"/>
  </si>
  <si>
    <t>課程内（延長生）</t>
  </si>
  <si>
    <t>03</t>
  </si>
  <si>
    <t>博士（建築学）</t>
  </si>
  <si>
    <t>「Ethics and Research」の単位取得済</t>
    <rPh sb="22" eb="24">
      <t>タンイ</t>
    </rPh>
    <rPh sb="24" eb="26">
      <t>シュトク</t>
    </rPh>
    <rPh sb="26" eb="27">
      <t>ズ</t>
    </rPh>
    <phoneticPr fontId="6"/>
  </si>
  <si>
    <t>電子物理システム学専攻</t>
  </si>
  <si>
    <t>早稲田大学先進理工学研究科長　殿</t>
    <rPh sb="0" eb="3">
      <t>ワセダ</t>
    </rPh>
    <rPh sb="3" eb="5">
      <t>ダイガク</t>
    </rPh>
    <rPh sb="5" eb="7">
      <t>センシン</t>
    </rPh>
    <rPh sb="7" eb="10">
      <t>リコウガク</t>
    </rPh>
    <rPh sb="10" eb="13">
      <t>ケンキュウカ</t>
    </rPh>
    <rPh sb="13" eb="14">
      <t>チョウ</t>
    </rPh>
    <rPh sb="15" eb="16">
      <t>ドノ</t>
    </rPh>
    <phoneticPr fontId="6"/>
  </si>
  <si>
    <t>卒業</t>
    <rPh sb="0" eb="2">
      <t>ソツギョウ</t>
    </rPh>
    <phoneticPr fontId="6"/>
  </si>
  <si>
    <t>岩手県</t>
  </si>
  <si>
    <t>中国</t>
    <rPh sb="0" eb="2">
      <t>チュウゴク</t>
    </rPh>
    <phoneticPr fontId="6"/>
  </si>
  <si>
    <t>その他</t>
    <rPh sb="2" eb="3">
      <t>タ</t>
    </rPh>
    <phoneticPr fontId="6"/>
  </si>
  <si>
    <t>課程内（一貫制博士課程5年以内）</t>
  </si>
  <si>
    <t>04</t>
  </si>
  <si>
    <t>博士（経営工学）</t>
  </si>
  <si>
    <t>「サイエンスコミュニケーションと研究倫理（先進研設置）」の単位取得済</t>
    <phoneticPr fontId="6"/>
  </si>
  <si>
    <t>表現工学専攻</t>
  </si>
  <si>
    <t>編入学</t>
    <rPh sb="0" eb="3">
      <t>ヘンニュウガク</t>
    </rPh>
    <phoneticPr fontId="6"/>
  </si>
  <si>
    <t>宮城県</t>
  </si>
  <si>
    <t>課程内（退学後3年以内）</t>
  </si>
  <si>
    <t>10</t>
  </si>
  <si>
    <t>博士（生命医科学）</t>
  </si>
  <si>
    <t>「生命・医療倫理特論（先進研設置）」の単位取得済</t>
    <phoneticPr fontId="6"/>
  </si>
  <si>
    <t>情報理工・情報通信専攻</t>
  </si>
  <si>
    <t>秋田県</t>
  </si>
  <si>
    <t>05</t>
  </si>
  <si>
    <t>課程外</t>
  </si>
  <si>
    <t>20</t>
  </si>
  <si>
    <t>博士（生命科学）</t>
  </si>
  <si>
    <t>その他</t>
  </si>
  <si>
    <t>材料科学専攻</t>
    <rPh sb="0" eb="2">
      <t>ザイリョウ</t>
    </rPh>
    <rPh sb="2" eb="4">
      <t>カガク</t>
    </rPh>
    <rPh sb="4" eb="6">
      <t>センコウ</t>
    </rPh>
    <phoneticPr fontId="6"/>
  </si>
  <si>
    <t>山形県</t>
  </si>
  <si>
    <t>06</t>
  </si>
  <si>
    <t>建築学専攻</t>
  </si>
  <si>
    <t>福島県</t>
  </si>
  <si>
    <t>07</t>
  </si>
  <si>
    <t>総合機械工学専攻</t>
  </si>
  <si>
    <t>茨城県</t>
  </si>
  <si>
    <t>08</t>
  </si>
  <si>
    <t>経営システム工学専攻</t>
  </si>
  <si>
    <t>栃木県</t>
  </si>
  <si>
    <t>09</t>
  </si>
  <si>
    <t>建設工学専攻</t>
  </si>
  <si>
    <t>群馬県</t>
  </si>
  <si>
    <t>地球・環境資源理工学専攻</t>
  </si>
  <si>
    <t>埼玉県</t>
  </si>
  <si>
    <t>11</t>
  </si>
  <si>
    <t>経営デザイン専攻</t>
  </si>
  <si>
    <t>千葉県</t>
  </si>
  <si>
    <t>12</t>
  </si>
  <si>
    <t>物理学及応用物理学専攻</t>
  </si>
  <si>
    <t>東京都</t>
  </si>
  <si>
    <t>13</t>
  </si>
  <si>
    <t>化学・生命化学専攻</t>
  </si>
  <si>
    <t>神奈川県</t>
  </si>
  <si>
    <t>14</t>
  </si>
  <si>
    <t>応用化学専攻</t>
  </si>
  <si>
    <t>新潟県</t>
  </si>
  <si>
    <t>15</t>
  </si>
  <si>
    <t>生命医科学専攻</t>
  </si>
  <si>
    <t>富山県</t>
  </si>
  <si>
    <t>16</t>
  </si>
  <si>
    <t>電気・情報生命専攻</t>
    <rPh sb="7" eb="9">
      <t>センコウ</t>
    </rPh>
    <phoneticPr fontId="6"/>
  </si>
  <si>
    <t>石川県</t>
  </si>
  <si>
    <t>17</t>
  </si>
  <si>
    <t>生命理工学専攻</t>
  </si>
  <si>
    <t>福井県</t>
  </si>
  <si>
    <t>18</t>
  </si>
  <si>
    <t>ナノ理工学専攻</t>
  </si>
  <si>
    <t>山梨県</t>
  </si>
  <si>
    <t>19</t>
  </si>
  <si>
    <t>入学年月日Check</t>
    <rPh sb="0" eb="5">
      <t>ニュウガクネンガッピ</t>
    </rPh>
    <phoneticPr fontId="6"/>
  </si>
  <si>
    <t>⑤</t>
    <phoneticPr fontId="6"/>
  </si>
  <si>
    <t>共同先端生命医科学専攻</t>
  </si>
  <si>
    <t>長野県</t>
  </si>
  <si>
    <t>学籍番号Check</t>
    <rPh sb="0" eb="4">
      <t>ガクセキバンゴウ</t>
    </rPh>
    <phoneticPr fontId="6"/>
  </si>
  <si>
    <t>①</t>
    <phoneticPr fontId="6"/>
  </si>
  <si>
    <t>共同先進健康科学専攻</t>
  </si>
  <si>
    <t>岐阜県</t>
  </si>
  <si>
    <t>21</t>
  </si>
  <si>
    <t>研究科Check</t>
    <rPh sb="0" eb="3">
      <t>ケンキュウカ</t>
    </rPh>
    <phoneticPr fontId="6"/>
  </si>
  <si>
    <t>②</t>
    <phoneticPr fontId="6"/>
  </si>
  <si>
    <t>共同原子力専攻</t>
  </si>
  <si>
    <t>静岡県</t>
  </si>
  <si>
    <t>22</t>
  </si>
  <si>
    <t>専攻Check</t>
    <rPh sb="0" eb="2">
      <t>センコウ</t>
    </rPh>
    <phoneticPr fontId="6"/>
  </si>
  <si>
    <t>③</t>
    <phoneticPr fontId="6"/>
  </si>
  <si>
    <t>先進理工学専攻</t>
  </si>
  <si>
    <t>愛知県</t>
  </si>
  <si>
    <t>23</t>
  </si>
  <si>
    <t>Checck対象</t>
    <rPh sb="6" eb="8">
      <t>タイショウ</t>
    </rPh>
    <phoneticPr fontId="6"/>
  </si>
  <si>
    <t>④</t>
    <phoneticPr fontId="6"/>
  </si>
  <si>
    <t>三重県</t>
  </si>
  <si>
    <t>24</t>
  </si>
  <si>
    <t>滋賀県</t>
  </si>
  <si>
    <t>25</t>
  </si>
  <si>
    <t>④=1 &amp; ③=1 &amp; ①=1</t>
    <phoneticPr fontId="6"/>
  </si>
  <si>
    <t>早稲田大学大学院先進理工学研究科および東京女子医科大学大学院医学研究科</t>
  </si>
  <si>
    <t>京都府</t>
  </si>
  <si>
    <t>26</t>
  </si>
  <si>
    <t>④=1 &amp; ③=1 &amp; ①=2</t>
  </si>
  <si>
    <t>東京女子医科大学大学院医学研究科および早稲田大学大学院先進理工学研究科</t>
    <phoneticPr fontId="6"/>
  </si>
  <si>
    <t>大阪府</t>
  </si>
  <si>
    <t>27</t>
  </si>
  <si>
    <t>④=1 &amp; ③=2</t>
    <phoneticPr fontId="6"/>
  </si>
  <si>
    <t>早稲田大学大学院先進理工学研究科および東京農工大学大学院生物システム応用科学府</t>
  </si>
  <si>
    <t>兵庫県</t>
  </si>
  <si>
    <t>28</t>
  </si>
  <si>
    <t>④=1 &amp; ③=3 &amp; ⑤=1</t>
    <phoneticPr fontId="6"/>
  </si>
  <si>
    <t>早稲田大学大学院先進理工学研究科および東京都市大学大学院工学研究科</t>
  </si>
  <si>
    <t>奈良県</t>
  </si>
  <si>
    <t>29</t>
  </si>
  <si>
    <t>④=1 &amp; ③=3 &amp; ⑤=2</t>
  </si>
  <si>
    <t>早稲田大学大学院先進理工学研究科および東京都市大学大学院総合理工学研究科</t>
  </si>
  <si>
    <t>和歌山県</t>
  </si>
  <si>
    <t>30</t>
  </si>
  <si>
    <t>鳥取県</t>
  </si>
  <si>
    <t>31</t>
  </si>
  <si>
    <t>島根県</t>
  </si>
  <si>
    <t>32</t>
  </si>
  <si>
    <t>岡山県</t>
  </si>
  <si>
    <t>33</t>
  </si>
  <si>
    <t>広島県</t>
  </si>
  <si>
    <t>34</t>
  </si>
  <si>
    <t>山口県</t>
  </si>
  <si>
    <t>35</t>
  </si>
  <si>
    <t>徳島県</t>
  </si>
  <si>
    <t>36</t>
  </si>
  <si>
    <t>香川県</t>
  </si>
  <si>
    <t>37</t>
  </si>
  <si>
    <t>愛媛県</t>
  </si>
  <si>
    <t>38</t>
  </si>
  <si>
    <t>高知県</t>
  </si>
  <si>
    <t>39</t>
  </si>
  <si>
    <t>福岡県</t>
  </si>
  <si>
    <t>40</t>
  </si>
  <si>
    <t>佐賀県</t>
  </si>
  <si>
    <t>41</t>
  </si>
  <si>
    <t>長崎県</t>
  </si>
  <si>
    <t>42</t>
  </si>
  <si>
    <t>熊本県</t>
  </si>
  <si>
    <t>43</t>
  </si>
  <si>
    <t>大分県</t>
  </si>
  <si>
    <t>44</t>
  </si>
  <si>
    <t>宮崎県</t>
  </si>
  <si>
    <t>45</t>
  </si>
  <si>
    <t>鹿児島県</t>
  </si>
  <si>
    <t>46</t>
  </si>
  <si>
    <t>沖縄県</t>
  </si>
  <si>
    <t>47</t>
  </si>
  <si>
    <t>ー（外国籍）</t>
    <rPh sb="2" eb="5">
      <t>ガイコクセキ</t>
    </rPh>
    <phoneticPr fontId="6"/>
  </si>
  <si>
    <t>研究指導名　↓以下の一覧よりコピーして提出用フォームに貼り付けてください↓</t>
    <rPh sb="0" eb="5">
      <t>ケンキュウシドウメイ</t>
    </rPh>
    <rPh sb="7" eb="9">
      <t>イカ</t>
    </rPh>
    <rPh sb="10" eb="12">
      <t>イチラン</t>
    </rPh>
    <rPh sb="19" eb="21">
      <t>テイシュツ</t>
    </rPh>
    <rPh sb="21" eb="22">
      <t>ヨウ</t>
    </rPh>
    <rPh sb="27" eb="28">
      <t>ハ</t>
    </rPh>
    <rPh sb="29" eb="30">
      <t>ツ</t>
    </rPh>
    <phoneticPr fontId="6"/>
  </si>
  <si>
    <t>指導教員名</t>
    <rPh sb="0" eb="5">
      <t>シドウキョウインメイ</t>
    </rPh>
    <phoneticPr fontId="6"/>
  </si>
  <si>
    <t>研究科名</t>
    <rPh sb="0" eb="4">
      <t>ケンキュウカメイ</t>
    </rPh>
    <phoneticPr fontId="6"/>
  </si>
  <si>
    <t>専攻名</t>
    <rPh sb="0" eb="3">
      <t>センコウメイ</t>
    </rPh>
    <phoneticPr fontId="6"/>
  </si>
  <si>
    <t>科目キー</t>
  </si>
  <si>
    <t>科目クラスコード</t>
  </si>
  <si>
    <t>配当年度</t>
  </si>
  <si>
    <t>授業実施科目キー</t>
  </si>
  <si>
    <t>漢字科目名</t>
    <rPh sb="0" eb="2">
      <t>カンジ</t>
    </rPh>
    <rPh sb="2" eb="4">
      <t>カモク</t>
    </rPh>
    <rPh sb="4" eb="5">
      <t>メイ</t>
    </rPh>
    <phoneticPr fontId="6"/>
  </si>
  <si>
    <t>研究指導名</t>
  </si>
  <si>
    <t>薄葉　季路</t>
  </si>
  <si>
    <t>大学院基幹理工学研究科</t>
  </si>
  <si>
    <t>5102010001</t>
  </si>
  <si>
    <t>集合論研究</t>
  </si>
  <si>
    <t>尾崎　学</t>
  </si>
  <si>
    <t>5102010002</t>
  </si>
  <si>
    <t>代数的整数論研究</t>
  </si>
  <si>
    <t>楫　元</t>
  </si>
  <si>
    <t>5102010006</t>
  </si>
  <si>
    <t>代数幾何学研究</t>
  </si>
  <si>
    <t>永井　保成</t>
  </si>
  <si>
    <t>5102010007</t>
  </si>
  <si>
    <t>村上　順</t>
  </si>
  <si>
    <t>5102010008</t>
  </si>
  <si>
    <t>トポロジー研究</t>
  </si>
  <si>
    <t>渡邊　展也</t>
  </si>
  <si>
    <t>5102010009</t>
  </si>
  <si>
    <t>本間　泰史</t>
  </si>
  <si>
    <t>5102010011</t>
  </si>
  <si>
    <t>幾何学研究</t>
  </si>
  <si>
    <t>福泉　麗佳</t>
  </si>
  <si>
    <t>5102010014</t>
  </si>
  <si>
    <t>偏微分方程式研究</t>
  </si>
  <si>
    <t>山崎　昌男</t>
  </si>
  <si>
    <t>5102010015</t>
  </si>
  <si>
    <t>小薗　英雄</t>
  </si>
  <si>
    <t>5102010017</t>
  </si>
  <si>
    <t>関数解析・非線形偏微分方程式論研究</t>
  </si>
  <si>
    <t>田中　和永</t>
  </si>
  <si>
    <t>5102010019</t>
  </si>
  <si>
    <t>非線形解析研究</t>
  </si>
  <si>
    <t>伊藤　公久@平田　秋彦</t>
  </si>
  <si>
    <t>5102010020</t>
  </si>
  <si>
    <t>数理物質工学研究</t>
  </si>
  <si>
    <t>高橋　大輔</t>
  </si>
  <si>
    <t>5102010022</t>
  </si>
  <si>
    <t>非線形システム研究</t>
  </si>
  <si>
    <t>米田　元</t>
  </si>
  <si>
    <t>5102010023</t>
  </si>
  <si>
    <t>相対論研究</t>
  </si>
  <si>
    <t>荻田　武史</t>
  </si>
  <si>
    <t>5102010024</t>
  </si>
  <si>
    <t>数値解析研究</t>
  </si>
  <si>
    <t>柏木　雅英</t>
  </si>
  <si>
    <t>5102010025</t>
  </si>
  <si>
    <t>松嶋　敏泰@村松　純</t>
  </si>
  <si>
    <t>5102010027</t>
  </si>
  <si>
    <t>情報理論研究</t>
  </si>
  <si>
    <t>井上　淳</t>
  </si>
  <si>
    <t>5102010031</t>
  </si>
  <si>
    <t>応用統計学研究</t>
  </si>
  <si>
    <t>久藤　衡介</t>
  </si>
  <si>
    <t>5102010033</t>
  </si>
  <si>
    <t>5102010035</t>
  </si>
  <si>
    <t>数学応用数理研究</t>
  </si>
  <si>
    <t>松崎　克彦</t>
  </si>
  <si>
    <t>5102010037</t>
  </si>
  <si>
    <t>双曲幾何学研究</t>
  </si>
  <si>
    <t>豊泉　洋</t>
  </si>
  <si>
    <t>5102010038</t>
  </si>
  <si>
    <t>応用確率モデル研究</t>
  </si>
  <si>
    <t>小森　洋平</t>
  </si>
  <si>
    <t>5102010042</t>
  </si>
  <si>
    <t>複素解析幾何学研究</t>
  </si>
  <si>
    <t>清水　泰隆</t>
  </si>
  <si>
    <t>5102010043</t>
  </si>
  <si>
    <t>確率統計解析研究　</t>
  </si>
  <si>
    <t>確率統計解析研究</t>
  </si>
  <si>
    <t>丸野　健一</t>
  </si>
  <si>
    <t>5102010044</t>
  </si>
  <si>
    <t>小澤　徹</t>
  </si>
  <si>
    <t>5102010045</t>
  </si>
  <si>
    <t>調和解析・非線型偏微分方程式研究</t>
  </si>
  <si>
    <t>曽布川　拓也</t>
  </si>
  <si>
    <t>5102010047</t>
  </si>
  <si>
    <t>実解析研究</t>
  </si>
  <si>
    <t>西山　陽一</t>
  </si>
  <si>
    <t>5102010048</t>
  </si>
  <si>
    <t>確率過程・統計推測研究</t>
  </si>
  <si>
    <t>熊谷　隆</t>
  </si>
  <si>
    <t>5102010049</t>
  </si>
  <si>
    <t>確率解析研究</t>
  </si>
  <si>
    <t>確率解析研究（解析学部門）</t>
  </si>
  <si>
    <t>成田　宏秋</t>
  </si>
  <si>
    <t>5102010051</t>
  </si>
  <si>
    <t>整数論・保型形式論研究</t>
  </si>
  <si>
    <t>吉村　浩明</t>
  </si>
  <si>
    <t>5102010052</t>
  </si>
  <si>
    <t>力学系研究</t>
  </si>
  <si>
    <t>池田　岳</t>
  </si>
  <si>
    <t>5102010053</t>
  </si>
  <si>
    <t>特殊多様体論研究</t>
  </si>
  <si>
    <t>小池　茂昭</t>
  </si>
  <si>
    <t>5102010054</t>
  </si>
  <si>
    <t>応用解析・非線形偏微分方程式研究</t>
  </si>
  <si>
    <t>三枝崎　剛</t>
  </si>
  <si>
    <t>5102010055</t>
  </si>
  <si>
    <t>代数的組合せ論研究</t>
  </si>
  <si>
    <t>早水　桃子</t>
  </si>
  <si>
    <t>5102010056</t>
  </si>
  <si>
    <t>応用離散数学研究</t>
  </si>
  <si>
    <t>大本　亨</t>
  </si>
  <si>
    <t>5102010057</t>
  </si>
  <si>
    <t>応用特異点論研究</t>
  </si>
  <si>
    <t>ボーウェン　マーク</t>
  </si>
  <si>
    <t>5102010058</t>
  </si>
  <si>
    <t>Research on Nonlinear Differential Equations</t>
  </si>
  <si>
    <t xml:space="preserve">Research on Nonlinear Differential Equations </t>
  </si>
  <si>
    <t>劉　言</t>
  </si>
  <si>
    <t>5102010059</t>
  </si>
  <si>
    <t>数理統計・時系列・金融研究</t>
  </si>
  <si>
    <t>金沢　篤</t>
  </si>
  <si>
    <t>5102010060</t>
  </si>
  <si>
    <t>小川　卓克</t>
  </si>
  <si>
    <t>5102010061</t>
  </si>
  <si>
    <t>実・調和解析学・相関応用解析学研究</t>
  </si>
  <si>
    <t>野邊　厚</t>
  </si>
  <si>
    <t>5102010062</t>
  </si>
  <si>
    <t>応用可積分系研究</t>
  </si>
  <si>
    <t>小林　学</t>
  </si>
  <si>
    <t>5102010063</t>
  </si>
  <si>
    <t>統計的機械学習研究</t>
  </si>
  <si>
    <t>太田　有</t>
  </si>
  <si>
    <t>機械科学・航空宇宙専攻</t>
  </si>
  <si>
    <t>5102030002</t>
  </si>
  <si>
    <t>流体工学研究</t>
  </si>
  <si>
    <t>内藤　健</t>
  </si>
  <si>
    <t>5102030003</t>
  </si>
  <si>
    <t>熱流体科学・生命基礎研究</t>
  </si>
  <si>
    <t>5102030005</t>
  </si>
  <si>
    <t>応用数学研究</t>
  </si>
  <si>
    <t>粥川　洋平@齋藤　潔</t>
  </si>
  <si>
    <t>5102030009</t>
  </si>
  <si>
    <t>機械システム制御工学研究</t>
  </si>
  <si>
    <t>天野　嘉春</t>
  </si>
  <si>
    <t>5102030010</t>
  </si>
  <si>
    <t>エネルギー・システム工学研究</t>
  </si>
  <si>
    <t>川田　宏之</t>
  </si>
  <si>
    <t>5102030013</t>
  </si>
  <si>
    <t>複合材料工学研究</t>
  </si>
  <si>
    <t>佐藤　哲也</t>
  </si>
  <si>
    <t>5102030020</t>
  </si>
  <si>
    <t>航空宇宙輸送システム研究</t>
  </si>
  <si>
    <t>手塚　亜聖</t>
  </si>
  <si>
    <t>5102030021</t>
  </si>
  <si>
    <t>空気力学研究</t>
  </si>
  <si>
    <t>柳尾　朋洋</t>
  </si>
  <si>
    <t>5102030023</t>
  </si>
  <si>
    <t>宮川　和芳</t>
  </si>
  <si>
    <t>5102030024</t>
  </si>
  <si>
    <t>鈴木　進補</t>
  </si>
  <si>
    <t>5102030025</t>
  </si>
  <si>
    <t>材料プロセス工学研究</t>
  </si>
  <si>
    <t>岩瀬　英治</t>
  </si>
  <si>
    <t>5102030026</t>
  </si>
  <si>
    <t>マイクロ・ナノメカニクス研究</t>
  </si>
  <si>
    <t>中村　孝@細井　厚志</t>
  </si>
  <si>
    <t>5102030027</t>
  </si>
  <si>
    <t>材料強度学研究</t>
  </si>
  <si>
    <t>山口　誠一</t>
  </si>
  <si>
    <t>5102030028</t>
  </si>
  <si>
    <t>プロセス制御工学研究</t>
  </si>
  <si>
    <t>竹澤　晃弘</t>
  </si>
  <si>
    <t>5102030029</t>
  </si>
  <si>
    <t>最適設計研究</t>
  </si>
  <si>
    <t>荒尾　与史彦</t>
  </si>
  <si>
    <t>5102030030</t>
  </si>
  <si>
    <t>ナノ材料工学研究</t>
  </si>
  <si>
    <t>5102030031</t>
  </si>
  <si>
    <t>乗松　航</t>
  </si>
  <si>
    <t>5102040001</t>
  </si>
  <si>
    <t>固体物理研究</t>
  </si>
  <si>
    <t>山本　知之</t>
  </si>
  <si>
    <t>5102040004</t>
  </si>
  <si>
    <t>量子物性科学研究</t>
  </si>
  <si>
    <t>伊藤　公久@山本　知之</t>
  </si>
  <si>
    <t>5102040005</t>
  </si>
  <si>
    <t>高温物理化学研究</t>
  </si>
  <si>
    <t>谷井　孝至</t>
  </si>
  <si>
    <t>5102040006</t>
  </si>
  <si>
    <t>分子ナノ工学研究</t>
  </si>
  <si>
    <t>渡邉　孝信</t>
  </si>
  <si>
    <t>5102040009</t>
  </si>
  <si>
    <t>5302070006</t>
  </si>
  <si>
    <t>ナノ材料情報学研究</t>
  </si>
  <si>
    <t>柳澤　政生</t>
  </si>
  <si>
    <t>5102040012</t>
  </si>
  <si>
    <t>設計解析システム研究</t>
  </si>
  <si>
    <t>木村　晋二@柳澤　政生</t>
  </si>
  <si>
    <t>5102040014</t>
  </si>
  <si>
    <t>高位検証技術研究</t>
  </si>
  <si>
    <t>史　又華@柳澤　政生</t>
  </si>
  <si>
    <t>5102040017</t>
  </si>
  <si>
    <t>集積システム設計研究</t>
  </si>
  <si>
    <t>柳澤　政生@吉増　敏彦</t>
  </si>
  <si>
    <t>5102040018</t>
  </si>
  <si>
    <t>無線通信回路技術研究</t>
  </si>
  <si>
    <t>川西　哲也</t>
  </si>
  <si>
    <t>5102040019</t>
  </si>
  <si>
    <t>光電波融合システム研究</t>
  </si>
  <si>
    <t>5102040021</t>
  </si>
  <si>
    <t>半導体ナノデバイス物理工学研究</t>
  </si>
  <si>
    <t>森本　雄矢</t>
  </si>
  <si>
    <t>5102040022</t>
  </si>
  <si>
    <t>バイオマイクロシステム研究</t>
  </si>
  <si>
    <t>小西　毅</t>
  </si>
  <si>
    <t>5102040023</t>
  </si>
  <si>
    <t>フォトニック情報工学研究</t>
  </si>
  <si>
    <t>内野　瞬</t>
  </si>
  <si>
    <t>5102040024</t>
  </si>
  <si>
    <t>量子物性理論研究</t>
  </si>
  <si>
    <t>植田　研二@出浦　桃子</t>
  </si>
  <si>
    <t>5102040025</t>
  </si>
  <si>
    <t>環境半導体結晶工学研究</t>
  </si>
  <si>
    <t>河合　隆史@是枝　裕和</t>
  </si>
  <si>
    <t>5102050001</t>
  </si>
  <si>
    <t>先端メディアと人間工学研究</t>
  </si>
  <si>
    <t>及川　靖広</t>
  </si>
  <si>
    <t>5102050005</t>
  </si>
  <si>
    <t>音コミュニケーション科学研究</t>
  </si>
  <si>
    <t>郡司　幸夫@森本　洋太</t>
  </si>
  <si>
    <t>5102050007</t>
  </si>
  <si>
    <t>音楽情報科学研究</t>
  </si>
  <si>
    <t>尾形　哲也@本間　敬子</t>
  </si>
  <si>
    <t>5102050017</t>
  </si>
  <si>
    <t>動的知能表現システム研究</t>
  </si>
  <si>
    <t>郡司　幸夫</t>
  </si>
  <si>
    <t>5102050018</t>
  </si>
  <si>
    <t>生命表現研究</t>
  </si>
  <si>
    <t>渡邊　克巳</t>
  </si>
  <si>
    <t>5102050019</t>
  </si>
  <si>
    <t>認知科学研究</t>
  </si>
  <si>
    <t>橋田　朋子</t>
  </si>
  <si>
    <t>5102050020</t>
  </si>
  <si>
    <t>ヒューマンメディアテクノロジー研究</t>
  </si>
  <si>
    <t>ジャック　ジェームズ</t>
  </si>
  <si>
    <t>5102050022</t>
  </si>
  <si>
    <t>環境アート研究</t>
  </si>
  <si>
    <t>石川　博</t>
  </si>
  <si>
    <t>5102060001</t>
  </si>
  <si>
    <t>コンピュータービジョン研究</t>
  </si>
  <si>
    <t>上田　和紀</t>
  </si>
  <si>
    <t>5102060004</t>
  </si>
  <si>
    <t>並列知識情報処理研究</t>
  </si>
  <si>
    <t>菅原　俊治</t>
  </si>
  <si>
    <t>5102060008</t>
  </si>
  <si>
    <t>知識ソフトウェア研究</t>
  </si>
  <si>
    <t>鵜林　尚靖@鷲崎　弘宜</t>
  </si>
  <si>
    <t>5102060009</t>
  </si>
  <si>
    <t>高信頼ソフトウェア工学研究</t>
  </si>
  <si>
    <t>中島　達夫</t>
  </si>
  <si>
    <t>5102060010</t>
  </si>
  <si>
    <t>分散システム研究</t>
  </si>
  <si>
    <t>笠原　博徳</t>
  </si>
  <si>
    <t>5102060011</t>
  </si>
  <si>
    <t>アドバンスト・コンピューティング・システム研究</t>
  </si>
  <si>
    <t>山名　早人</t>
  </si>
  <si>
    <t>5102060012</t>
  </si>
  <si>
    <t>並列・分散アーキテクチャ研究</t>
  </si>
  <si>
    <t>木村　啓二</t>
  </si>
  <si>
    <t>5102060013</t>
  </si>
  <si>
    <t>先端プロセッサ構成研究</t>
  </si>
  <si>
    <t>嶋本　薫</t>
  </si>
  <si>
    <t>5102060016</t>
  </si>
  <si>
    <t>ワイヤレスアクセス研究</t>
  </si>
  <si>
    <t>亀山　渉</t>
  </si>
  <si>
    <t>5102060017</t>
  </si>
  <si>
    <t>マルチメディア情報流通システム研究</t>
  </si>
  <si>
    <t>渡辺　裕</t>
  </si>
  <si>
    <t>5102060019</t>
  </si>
  <si>
    <t>オーディオビジュアル情報処理研究</t>
  </si>
  <si>
    <t>中里　秀則</t>
  </si>
  <si>
    <t>5102060020</t>
  </si>
  <si>
    <t>分散コンピューティングシステム研究</t>
  </si>
  <si>
    <t>小林　哲則</t>
  </si>
  <si>
    <t>5102060021</t>
  </si>
  <si>
    <t>知覚情報システム研究</t>
  </si>
  <si>
    <t>甲藤　二郎</t>
  </si>
  <si>
    <t>5102060022</t>
  </si>
  <si>
    <t>画像情報研究</t>
  </si>
  <si>
    <t>戸川　望@柳澤　政生</t>
  </si>
  <si>
    <t>5102060024</t>
  </si>
  <si>
    <t>戸川　望</t>
  </si>
  <si>
    <t>5102060025</t>
  </si>
  <si>
    <t>情報システム設計研究</t>
  </si>
  <si>
    <t>前原　文明</t>
  </si>
  <si>
    <t>5102060026</t>
  </si>
  <si>
    <t>無線通信ネットワーク研究　</t>
  </si>
  <si>
    <t>無線通信ネットワーク研究</t>
  </si>
  <si>
    <t>森　達哉</t>
  </si>
  <si>
    <t>5102060027</t>
  </si>
  <si>
    <t>ネットワークシステム研究</t>
  </si>
  <si>
    <t>酒井　哲也</t>
  </si>
  <si>
    <t>5102060028</t>
  </si>
  <si>
    <t>情報アクセス研究</t>
  </si>
  <si>
    <t>油谷　幸代@今井　賢一郎@清水　佳奈@山名　早人</t>
  </si>
  <si>
    <t>5102060029</t>
  </si>
  <si>
    <t>バイオインフォマティクス研究</t>
  </si>
  <si>
    <t>小川　哲司</t>
  </si>
  <si>
    <t>5102060030</t>
  </si>
  <si>
    <t>メディアインテリジェンス研究</t>
  </si>
  <si>
    <t>清水　佳奈</t>
  </si>
  <si>
    <t>5102060031</t>
  </si>
  <si>
    <t>生命情報解析研究</t>
  </si>
  <si>
    <t>内田　真人</t>
  </si>
  <si>
    <t>5102060032</t>
  </si>
  <si>
    <t>情報システム性能評価研究</t>
  </si>
  <si>
    <t>寺内　多智弘</t>
  </si>
  <si>
    <t>5102060033</t>
  </si>
  <si>
    <t>計算機言語論研究</t>
  </si>
  <si>
    <t>鄭　顕志@鷲崎　弘宜</t>
  </si>
  <si>
    <t>5102060034</t>
  </si>
  <si>
    <t>自律エージェント工学研究</t>
  </si>
  <si>
    <t>5102060035</t>
  </si>
  <si>
    <t>情報セキュリティ研究</t>
  </si>
  <si>
    <t>笠井　裕之</t>
  </si>
  <si>
    <t>5102060036</t>
  </si>
  <si>
    <t>最適化・学習システム研究</t>
  </si>
  <si>
    <t>折田　奈甫@河原　大輔</t>
  </si>
  <si>
    <t>5102060037</t>
  </si>
  <si>
    <t>自然言語処理研究</t>
  </si>
  <si>
    <t>佐古　和恵</t>
  </si>
  <si>
    <t>5102060038</t>
  </si>
  <si>
    <t>暗号プロトコル研究</t>
  </si>
  <si>
    <t>シモセラ　エドガー</t>
  </si>
  <si>
    <t>5102060039</t>
  </si>
  <si>
    <t>コンピュータグラフィックス研究</t>
  </si>
  <si>
    <t>森田　逸郎</t>
  </si>
  <si>
    <t>5102060040</t>
  </si>
  <si>
    <t>光通信システム研究</t>
  </si>
  <si>
    <t>嶋本　薫@劉　江</t>
  </si>
  <si>
    <t>5102060041</t>
  </si>
  <si>
    <t>無線通信とセンシング研究</t>
  </si>
  <si>
    <t>田中　久美子</t>
  </si>
  <si>
    <t>5102060042</t>
  </si>
  <si>
    <t>数理言語情報研究</t>
  </si>
  <si>
    <t>尾島　司郎@小林　哲則@ローズ　ラルフ　レオン</t>
  </si>
  <si>
    <t>5102060043</t>
  </si>
  <si>
    <t>言語認知科学研究</t>
  </si>
  <si>
    <t>伊藤　公久</t>
  </si>
  <si>
    <t>材料科学専攻</t>
  </si>
  <si>
    <t>5102070001</t>
  </si>
  <si>
    <t>材料物理化学研究</t>
  </si>
  <si>
    <t>5102070003</t>
  </si>
  <si>
    <t>量子材料物理学研究</t>
  </si>
  <si>
    <t>5102070004</t>
  </si>
  <si>
    <t>材料物性科学研究</t>
  </si>
  <si>
    <t>国吉　ニルソン</t>
  </si>
  <si>
    <t>5102070005</t>
  </si>
  <si>
    <t>材料反応動力学研究</t>
  </si>
  <si>
    <t>平田　秋彦</t>
  </si>
  <si>
    <t>5102070006</t>
  </si>
  <si>
    <t>非晶質材料物理学研究</t>
  </si>
  <si>
    <t>5102070007</t>
  </si>
  <si>
    <t>材料計算数理研究</t>
  </si>
  <si>
    <t>5102070008</t>
  </si>
  <si>
    <t>数理材料学研究</t>
  </si>
  <si>
    <t>5102070009</t>
  </si>
  <si>
    <t>川岸　京子@鈴木　進補@廣本　祥子</t>
  </si>
  <si>
    <t>5102070010</t>
  </si>
  <si>
    <t>5102070011</t>
  </si>
  <si>
    <t>マイクロ・ナノ構造研究</t>
  </si>
  <si>
    <t>5102070012</t>
  </si>
  <si>
    <t>細井　厚志</t>
  </si>
  <si>
    <t>5102070013</t>
  </si>
  <si>
    <t>川岸　京子@鈴木　進補</t>
  </si>
  <si>
    <t>5102070014</t>
  </si>
  <si>
    <t>結晶制御工学研究</t>
  </si>
  <si>
    <t>鈴木　進補@廣本　祥子</t>
  </si>
  <si>
    <t>5102070015</t>
  </si>
  <si>
    <t>材料表面化学研究</t>
  </si>
  <si>
    <t>5102070016</t>
  </si>
  <si>
    <t>低次元材料物理学研究</t>
  </si>
  <si>
    <t>荒尾　与史彦@細井　厚志</t>
  </si>
  <si>
    <t>5102070017</t>
  </si>
  <si>
    <t>5102070018</t>
  </si>
  <si>
    <t>人工量子材料物理学研究</t>
  </si>
  <si>
    <t>小岩　正樹</t>
  </si>
  <si>
    <t>大学院創造理工学研究科</t>
  </si>
  <si>
    <t>5202010001</t>
  </si>
  <si>
    <t>比較建築史方法研究</t>
  </si>
  <si>
    <t>中谷　礼仁</t>
  </si>
  <si>
    <t>5202010002</t>
  </si>
  <si>
    <t>歴史工学・建築表現史研究</t>
  </si>
  <si>
    <t>渡邊　大志</t>
  </si>
  <si>
    <t>5202010003</t>
  </si>
  <si>
    <t>建築社会論研究</t>
  </si>
  <si>
    <t>宮本　佳明</t>
  </si>
  <si>
    <t>5202010004</t>
  </si>
  <si>
    <t>建築意匠論研究</t>
  </si>
  <si>
    <t>小林　恵吾</t>
  </si>
  <si>
    <t>5202010005</t>
  </si>
  <si>
    <t>建築情報論研究</t>
  </si>
  <si>
    <t>田中　智之</t>
  </si>
  <si>
    <t>5202010006</t>
  </si>
  <si>
    <t>建築空間論研究</t>
  </si>
  <si>
    <t>後藤　春彦</t>
  </si>
  <si>
    <t>5202010008</t>
  </si>
  <si>
    <t>景観・地域デザイン研究</t>
  </si>
  <si>
    <t>有賀　隆</t>
  </si>
  <si>
    <t>5202010009</t>
  </si>
  <si>
    <t>都市空間・環境デザイン研究</t>
  </si>
  <si>
    <t>田邉　新一</t>
  </si>
  <si>
    <t>5202010011</t>
  </si>
  <si>
    <t>建築防災研究</t>
  </si>
  <si>
    <t>5202010012</t>
  </si>
  <si>
    <t>建築環境研究</t>
  </si>
  <si>
    <t>石田　航星@板谷　敏正</t>
  </si>
  <si>
    <t>5202010019</t>
  </si>
  <si>
    <t>建築生産マネジメント研究</t>
  </si>
  <si>
    <t>山田　宮土理</t>
  </si>
  <si>
    <t>5202010020</t>
  </si>
  <si>
    <t>建築構法研究</t>
  </si>
  <si>
    <t>輿石　直幸</t>
  </si>
  <si>
    <t>5202010021</t>
  </si>
  <si>
    <t>建築材料研究</t>
  </si>
  <si>
    <t>高口　洋人</t>
  </si>
  <si>
    <t>5202010022</t>
  </si>
  <si>
    <t>環境メディア研究</t>
  </si>
  <si>
    <t>矢口　哲也</t>
  </si>
  <si>
    <t>5202010027</t>
  </si>
  <si>
    <t>市街地再生デザイン研究</t>
  </si>
  <si>
    <t>早部　安弘</t>
  </si>
  <si>
    <t>5202010029</t>
  </si>
  <si>
    <t>建築構造デザイン研究</t>
  </si>
  <si>
    <t>田中　智之@吉村　靖孝</t>
  </si>
  <si>
    <t>5202010030</t>
  </si>
  <si>
    <t>アーバンテック研究</t>
  </si>
  <si>
    <t>吉中　進</t>
  </si>
  <si>
    <t>5202010031</t>
  </si>
  <si>
    <t>曲面構造研究</t>
  </si>
  <si>
    <t>中溝　大機</t>
  </si>
  <si>
    <t>5202010032</t>
  </si>
  <si>
    <t>建築耐震工学研究</t>
  </si>
  <si>
    <t>ラムサル　ビカス</t>
  </si>
  <si>
    <t>5202010033</t>
  </si>
  <si>
    <t>時空間マネジメント研究</t>
  </si>
  <si>
    <t>吉田　誠</t>
  </si>
  <si>
    <t>5202020005</t>
  </si>
  <si>
    <t>輸送機器・エネルギー材料工学研究</t>
  </si>
  <si>
    <t>宮下　朋之</t>
  </si>
  <si>
    <t>5202020006</t>
  </si>
  <si>
    <t>システムデザイン研究</t>
  </si>
  <si>
    <t>菅野　重樹</t>
  </si>
  <si>
    <t>5202020007</t>
  </si>
  <si>
    <t>知能機械学研究</t>
  </si>
  <si>
    <t>岩崎　清隆@岡崎　賢@新浪　博士</t>
  </si>
  <si>
    <t>5202020009</t>
  </si>
  <si>
    <t>5302060001</t>
  </si>
  <si>
    <t>医用機械工学応用研究</t>
  </si>
  <si>
    <t>石井　裕之@高西　淳夫@藤本　浩志</t>
  </si>
  <si>
    <t>5202020010</t>
  </si>
  <si>
    <t>バイオ・ロボティクス研究</t>
  </si>
  <si>
    <t>中垣　隆雄</t>
  </si>
  <si>
    <t>5202020012</t>
  </si>
  <si>
    <t>エクセルギー工学研究</t>
  </si>
  <si>
    <t>草鹿　仁</t>
  </si>
  <si>
    <t>5202020013</t>
  </si>
  <si>
    <t>熱エネルギー反応工学研究</t>
  </si>
  <si>
    <t>上杉　繁</t>
  </si>
  <si>
    <t>5202020017</t>
  </si>
  <si>
    <t>共創インタフェース研究</t>
  </si>
  <si>
    <t>岩田　浩康@加藤　洋一</t>
  </si>
  <si>
    <t>5202020019</t>
  </si>
  <si>
    <t>ニューロ・ロボティクス研究</t>
  </si>
  <si>
    <t>5202020020</t>
  </si>
  <si>
    <t>輸送機械生産加工学研究</t>
  </si>
  <si>
    <t>5202020022</t>
  </si>
  <si>
    <t>バイオメカニカルシステム研究</t>
  </si>
  <si>
    <t>菅野　重樹@宮下　朋之</t>
  </si>
  <si>
    <t>5202020023</t>
  </si>
  <si>
    <t>フィールドロボティクス研究</t>
  </si>
  <si>
    <t>岩田　浩康@上杉　繁@菅野　重樹@横井　一仁</t>
  </si>
  <si>
    <t>5202020024</t>
  </si>
  <si>
    <t>ヒューマンロボットインタフェース研究</t>
  </si>
  <si>
    <t>梅津　信二郎</t>
  </si>
  <si>
    <t>5202020027</t>
  </si>
  <si>
    <t>マイクロ・ナノ工学研究</t>
  </si>
  <si>
    <t>滝沢　研二</t>
  </si>
  <si>
    <t>5202020028</t>
  </si>
  <si>
    <t>流体構造連成系応用力学研究</t>
  </si>
  <si>
    <t>石村　康生</t>
  </si>
  <si>
    <t>5202020030</t>
  </si>
  <si>
    <t>メカニカルインタラクションデザイン研究</t>
  </si>
  <si>
    <t>梅津　信二郎@小澤　宇志@鈴木　俊之</t>
  </si>
  <si>
    <t>5202020032</t>
  </si>
  <si>
    <t>高機能性熱防御システム研究</t>
  </si>
  <si>
    <t>5202020033</t>
  </si>
  <si>
    <t>Research on Fluid Mechanics of Computational Analysis</t>
  </si>
  <si>
    <t>石井　裕之</t>
  </si>
  <si>
    <t>5202020034</t>
  </si>
  <si>
    <t>アダプティブ・ロボティクス研究</t>
  </si>
  <si>
    <t>松田　佑</t>
  </si>
  <si>
    <t>5202020037</t>
  </si>
  <si>
    <t>熱流体計測工学研究</t>
  </si>
  <si>
    <t>松原　真己</t>
  </si>
  <si>
    <t>5202020038</t>
  </si>
  <si>
    <t>機能的構造設計研究</t>
  </si>
  <si>
    <t>岸　知二</t>
  </si>
  <si>
    <t>5202030001</t>
  </si>
  <si>
    <t>ソフトウェア工学研究</t>
  </si>
  <si>
    <t>谷水　義隆</t>
  </si>
  <si>
    <t>5202030004</t>
  </si>
  <si>
    <t>生産システム工学研究</t>
  </si>
  <si>
    <t>小松原　明哲</t>
  </si>
  <si>
    <t>5202030005</t>
  </si>
  <si>
    <t>人間生活工学研究</t>
  </si>
  <si>
    <t>高橋　真吾</t>
  </si>
  <si>
    <t>5202030011</t>
  </si>
  <si>
    <t>システム論研究</t>
  </si>
  <si>
    <t>永田　靖</t>
  </si>
  <si>
    <t>5202030012</t>
  </si>
  <si>
    <t>統計科学研究</t>
  </si>
  <si>
    <t>後藤　正幸@シェパード　クリス</t>
  </si>
  <si>
    <t>5202030013</t>
  </si>
  <si>
    <t>情報数理応用研究</t>
  </si>
  <si>
    <t>檀　寛成</t>
  </si>
  <si>
    <t>5202030014</t>
  </si>
  <si>
    <t>経営数理工学研究</t>
  </si>
  <si>
    <t>菱山　玲子</t>
  </si>
  <si>
    <t>5202030015</t>
  </si>
  <si>
    <t>知識情報処理研究</t>
  </si>
  <si>
    <t>蓮池　隆</t>
  </si>
  <si>
    <t>5202030017</t>
  </si>
  <si>
    <t>計画数理学研究</t>
  </si>
  <si>
    <t>竹本　康彦</t>
  </si>
  <si>
    <t>5202030019</t>
  </si>
  <si>
    <t>統計数理工学研究</t>
  </si>
  <si>
    <t>岩波　基</t>
  </si>
  <si>
    <t>5202040001</t>
  </si>
  <si>
    <t>構造工学研究</t>
  </si>
  <si>
    <t>佐藤　靖彦</t>
  </si>
  <si>
    <t>5202040002</t>
  </si>
  <si>
    <t>構造設計研究</t>
  </si>
  <si>
    <t>小野　潔</t>
  </si>
  <si>
    <t>5202040003</t>
  </si>
  <si>
    <t>構造力学研究</t>
  </si>
  <si>
    <t>榊原　豊</t>
  </si>
  <si>
    <t>5202040006</t>
  </si>
  <si>
    <t>水環境工学研究</t>
  </si>
  <si>
    <t>関根　正人</t>
  </si>
  <si>
    <t>5202040007</t>
  </si>
  <si>
    <t>河川工学研究</t>
  </si>
  <si>
    <t>岡村　未対</t>
  </si>
  <si>
    <t>5202040008</t>
  </si>
  <si>
    <t>土質力学研究</t>
  </si>
  <si>
    <t>小峯　秀雄</t>
  </si>
  <si>
    <t>5202040009</t>
  </si>
  <si>
    <t>地盤工学研究</t>
  </si>
  <si>
    <t>佐々木　邦明</t>
  </si>
  <si>
    <t>5202040010</t>
  </si>
  <si>
    <t>都市計画研究</t>
  </si>
  <si>
    <t>森本　章倫</t>
  </si>
  <si>
    <t>5202040011</t>
  </si>
  <si>
    <t>交通計画研究</t>
  </si>
  <si>
    <t>佐々木　葉</t>
  </si>
  <si>
    <t>5202040012</t>
  </si>
  <si>
    <t>景観・デザイン研究</t>
  </si>
  <si>
    <t>岩波　基@野城　一栄</t>
  </si>
  <si>
    <t>5202040013</t>
  </si>
  <si>
    <t>トンネル工学研究</t>
  </si>
  <si>
    <t>三上　貴仁</t>
  </si>
  <si>
    <t>5202040014</t>
  </si>
  <si>
    <t>海岸工学研究</t>
  </si>
  <si>
    <t>秋山　充良</t>
  </si>
  <si>
    <t>5202040015</t>
  </si>
  <si>
    <t>コンクリート工学研究</t>
  </si>
  <si>
    <t>大河内　博@速水　洋</t>
  </si>
  <si>
    <t>5202050002</t>
  </si>
  <si>
    <t>大気水圏環境化学研究</t>
  </si>
  <si>
    <t>犬束　学@笹木　圭子@田端　祥久@所　千晴</t>
  </si>
  <si>
    <t>5202050003</t>
  </si>
  <si>
    <t>資源循環工学研究</t>
  </si>
  <si>
    <t>国吉　ニルソン@山口　勉功</t>
  </si>
  <si>
    <t>5202050004</t>
  </si>
  <si>
    <t>素材プロセス工学研究</t>
  </si>
  <si>
    <t>古井　健二</t>
  </si>
  <si>
    <t>5202050006</t>
  </si>
  <si>
    <t>岩盤・石油生産工学研究</t>
  </si>
  <si>
    <t>川邉　能成</t>
  </si>
  <si>
    <t>5202050008</t>
  </si>
  <si>
    <t>地圏環境学研究</t>
  </si>
  <si>
    <t>野崎　達生</t>
  </si>
  <si>
    <t>5202050009</t>
  </si>
  <si>
    <t>資源地球化学研究</t>
  </si>
  <si>
    <t>山崎　淳司</t>
  </si>
  <si>
    <t>5202050011</t>
  </si>
  <si>
    <t>応用鉱物学研究</t>
  </si>
  <si>
    <t>奥村　大河@鈴木　由希</t>
  </si>
  <si>
    <t>5202050014</t>
  </si>
  <si>
    <t>鉱物学研究</t>
  </si>
  <si>
    <t>太田　亨@永冶　方敬</t>
  </si>
  <si>
    <t>5202050017</t>
  </si>
  <si>
    <t>構造岩石学研究</t>
  </si>
  <si>
    <t>田端　祥久@所　千晴</t>
  </si>
  <si>
    <t>5202050018</t>
  </si>
  <si>
    <t>環境資源処理工学研究</t>
  </si>
  <si>
    <t>上田　匠</t>
  </si>
  <si>
    <t>5202050019</t>
  </si>
  <si>
    <t>物理探査工学研究</t>
  </si>
  <si>
    <t>大内　久尚</t>
  </si>
  <si>
    <t>5202050020</t>
  </si>
  <si>
    <t>貯留層工学研究</t>
  </si>
  <si>
    <t>太田　亨</t>
  </si>
  <si>
    <t>5202050022</t>
  </si>
  <si>
    <t>堆積学研究</t>
  </si>
  <si>
    <t>守屋　和佳</t>
  </si>
  <si>
    <t>5202050023</t>
  </si>
  <si>
    <t>進化古生物学研究</t>
  </si>
  <si>
    <t>鈴木　由希</t>
  </si>
  <si>
    <t>5202050024</t>
  </si>
  <si>
    <t>火山学研究</t>
  </si>
  <si>
    <t>飯塚　理子</t>
  </si>
  <si>
    <t>5202050025</t>
  </si>
  <si>
    <t>地球化学研究</t>
  </si>
  <si>
    <t>伊坪　徳宏</t>
  </si>
  <si>
    <t>5202050027</t>
  </si>
  <si>
    <t>ライフサイクル環境評価学研究</t>
  </si>
  <si>
    <t>田口　知樹</t>
  </si>
  <si>
    <t>5202050028</t>
  </si>
  <si>
    <t>地球物質科学研究</t>
  </si>
  <si>
    <t>笹木　圭子</t>
  </si>
  <si>
    <t>5202050029</t>
  </si>
  <si>
    <t>環境資源修復工学研究</t>
  </si>
  <si>
    <t>福重　真一@山田　篤史</t>
  </si>
  <si>
    <t>5202060002</t>
  </si>
  <si>
    <t>ライフサイクルエンジニアリング研究</t>
  </si>
  <si>
    <t>大野　高裕</t>
  </si>
  <si>
    <t>5202060004</t>
  </si>
  <si>
    <t>プロフィットエンジニアリング研究</t>
  </si>
  <si>
    <t>下野　僚子@棟近　雅彦</t>
  </si>
  <si>
    <t>5202060005</t>
  </si>
  <si>
    <t>品質マネジメント研究</t>
  </si>
  <si>
    <t>小松原　明哲@棟近　雅彦</t>
  </si>
  <si>
    <t>5202060008</t>
  </si>
  <si>
    <t>ヒューマンファクターズマネジメント研究</t>
  </si>
  <si>
    <t>大野　高裕@後藤　正幸</t>
  </si>
  <si>
    <t>5202060009</t>
  </si>
  <si>
    <t>ビジネスデータサイエンス研究</t>
  </si>
  <si>
    <t>鬼頭　朋見</t>
  </si>
  <si>
    <t>5202060018</t>
  </si>
  <si>
    <t>価値創造戦略マネジメント研究</t>
  </si>
  <si>
    <t>大森　峻一</t>
  </si>
  <si>
    <t>5202060019</t>
  </si>
  <si>
    <t>生産・サプライチェーンマネジメント研究</t>
  </si>
  <si>
    <t>三原　康司</t>
  </si>
  <si>
    <t>5202060020</t>
  </si>
  <si>
    <t>製品・サービスシステム研究</t>
  </si>
  <si>
    <t>野中　朋美@堀井　秀之</t>
  </si>
  <si>
    <t>5202060022</t>
  </si>
  <si>
    <t>イノベーション・マネジメント研究</t>
  </si>
  <si>
    <t>膳場　百合子</t>
  </si>
  <si>
    <t>5202060023</t>
  </si>
  <si>
    <t>組織行動マネジメント研究</t>
  </si>
  <si>
    <t>5202060024</t>
  </si>
  <si>
    <t>社会システム・サービスマネジメント研究</t>
  </si>
  <si>
    <t>野中　朋美</t>
  </si>
  <si>
    <t>5202060025</t>
  </si>
  <si>
    <t>ビジネスシステムデザイン研究</t>
  </si>
  <si>
    <t>大森　峻一@船木　謙一</t>
  </si>
  <si>
    <t>5202060026</t>
  </si>
  <si>
    <t>社会イノベーションビジネス研究</t>
  </si>
  <si>
    <t>平井　裕久</t>
  </si>
  <si>
    <t>5202060027</t>
  </si>
  <si>
    <t>会計情報学研究</t>
  </si>
  <si>
    <t>小澤　徹@ジョルジエフ　ヴラディミル　シメノフ</t>
  </si>
  <si>
    <t>大学院先進理工学研究科</t>
  </si>
  <si>
    <t>5302010002</t>
  </si>
  <si>
    <t>数理物理学研究</t>
  </si>
  <si>
    <t>安倍　博之</t>
  </si>
  <si>
    <t>5302010003</t>
  </si>
  <si>
    <t>素粒子理論研究</t>
  </si>
  <si>
    <t>鷹野　正利</t>
  </si>
  <si>
    <t>5302010004</t>
  </si>
  <si>
    <t>理論核物理学研究</t>
  </si>
  <si>
    <t>中里　弘道</t>
  </si>
  <si>
    <t>5302010005</t>
  </si>
  <si>
    <t>量子力学基礎論研究</t>
  </si>
  <si>
    <t>山田　章一</t>
  </si>
  <si>
    <t>5302010007</t>
  </si>
  <si>
    <t>理論宇宙物理学研究</t>
  </si>
  <si>
    <t>山崎　義弘</t>
  </si>
  <si>
    <t>5302010014</t>
  </si>
  <si>
    <t>非平衡系物理学研究</t>
  </si>
  <si>
    <t>勝藤　拓郎</t>
  </si>
  <si>
    <t>5302010017</t>
  </si>
  <si>
    <t>複雑量子物性研究</t>
  </si>
  <si>
    <t>多辺　由佳</t>
  </si>
  <si>
    <t>5302010019</t>
  </si>
  <si>
    <t>ソフトマター物理学研究</t>
  </si>
  <si>
    <t>安田　賢二</t>
  </si>
  <si>
    <t>5302010023</t>
  </si>
  <si>
    <t>実験生物物理学研究</t>
  </si>
  <si>
    <t>上田　太郎</t>
  </si>
  <si>
    <t>5302010024</t>
  </si>
  <si>
    <t>分子生物物理学研究</t>
  </si>
  <si>
    <t>高野　光則</t>
  </si>
  <si>
    <t>5302010025</t>
  </si>
  <si>
    <t>理論生物物理学研究</t>
  </si>
  <si>
    <t>竹内　淳</t>
  </si>
  <si>
    <t>5302010030</t>
  </si>
  <si>
    <t>半導体デバイス工学研究</t>
  </si>
  <si>
    <t>澤田　秀之</t>
  </si>
  <si>
    <t>5302010032</t>
  </si>
  <si>
    <t>計測・情報工学研究</t>
  </si>
  <si>
    <t>森島　繁生</t>
  </si>
  <si>
    <t>5302010033</t>
  </si>
  <si>
    <t>画像情報処理研究</t>
  </si>
  <si>
    <t>片岡　淳</t>
  </si>
  <si>
    <t>5302010036</t>
  </si>
  <si>
    <t>放射線応用物理学研究</t>
  </si>
  <si>
    <t>新倉　弘倫</t>
  </si>
  <si>
    <t>5302010039</t>
  </si>
  <si>
    <t>レーザー量子物理研究</t>
  </si>
  <si>
    <t>青木　隆朗@福原　武</t>
  </si>
  <si>
    <t>5302010040</t>
  </si>
  <si>
    <t>量子光学研究</t>
  </si>
  <si>
    <t>湯浅　一哉</t>
  </si>
  <si>
    <t>5302010041</t>
  </si>
  <si>
    <t>量子相関物理研究</t>
  </si>
  <si>
    <t>原山　卓久</t>
  </si>
  <si>
    <t>5302010042</t>
  </si>
  <si>
    <t>非線形物理学研究</t>
  </si>
  <si>
    <t>溝川　貴司</t>
  </si>
  <si>
    <t>5302010043</t>
  </si>
  <si>
    <t>電子相関物理研究</t>
  </si>
  <si>
    <t>長谷川　剛</t>
  </si>
  <si>
    <t>5302010044</t>
  </si>
  <si>
    <t>表面・界面非平衡物理学研究</t>
  </si>
  <si>
    <t>望月　維人</t>
  </si>
  <si>
    <t>5302010046</t>
  </si>
  <si>
    <t>創発物性物理研究</t>
  </si>
  <si>
    <t>北　智洋</t>
  </si>
  <si>
    <t>5302010047</t>
  </si>
  <si>
    <t>集積光デバイス工学研究</t>
  </si>
  <si>
    <t>井上　昭雄</t>
  </si>
  <si>
    <t>5302010048</t>
  </si>
  <si>
    <t>観測宇宙物理学研究</t>
  </si>
  <si>
    <t>5302010049</t>
  </si>
  <si>
    <t>辻川　信二</t>
  </si>
  <si>
    <t>5302010050</t>
  </si>
  <si>
    <t>高山　あかり</t>
  </si>
  <si>
    <t>5302010051</t>
  </si>
  <si>
    <t>低次元物理学研究</t>
  </si>
  <si>
    <t>市川　幸平</t>
  </si>
  <si>
    <t>5302010052</t>
  </si>
  <si>
    <t>モッツ　ホルガー　マルティン</t>
  </si>
  <si>
    <t>5302010053</t>
  </si>
  <si>
    <t>宇宙線物理学研究</t>
  </si>
  <si>
    <t>福原　武</t>
  </si>
  <si>
    <t>5302010054</t>
  </si>
  <si>
    <t>量子多体制御研究</t>
  </si>
  <si>
    <t>古川　行夫</t>
  </si>
  <si>
    <t>5302020002</t>
  </si>
  <si>
    <t>構造化学研究</t>
  </si>
  <si>
    <t>サクティ　アディチャ　ウィバワ@中井　浩巳</t>
  </si>
  <si>
    <t>5302020003</t>
  </si>
  <si>
    <t>電子状態理論研究</t>
  </si>
  <si>
    <t>中田　雅久</t>
  </si>
  <si>
    <t>5302020004</t>
  </si>
  <si>
    <t>化学合成法研究</t>
  </si>
  <si>
    <t>鹿又　宣弘</t>
  </si>
  <si>
    <t>5302020005</t>
  </si>
  <si>
    <t>機能有機化学研究</t>
  </si>
  <si>
    <t>柴田　高範</t>
  </si>
  <si>
    <t>5302020006</t>
  </si>
  <si>
    <t>反応有機化学研究</t>
  </si>
  <si>
    <t>山口　正</t>
  </si>
  <si>
    <t>5302020009</t>
  </si>
  <si>
    <t>錯体化学研究</t>
  </si>
  <si>
    <t>小出　隆規</t>
  </si>
  <si>
    <t>5302020011</t>
  </si>
  <si>
    <t>生物分子化学研究</t>
  </si>
  <si>
    <t>中尾　洋一</t>
  </si>
  <si>
    <t>5302020012</t>
  </si>
  <si>
    <t>ケミカルバイオロジー研究</t>
  </si>
  <si>
    <t>寺田　泰比古</t>
  </si>
  <si>
    <t>5302020014</t>
  </si>
  <si>
    <t>分子生物学研究</t>
  </si>
  <si>
    <t>井村　考平</t>
  </si>
  <si>
    <t>5302020015</t>
  </si>
  <si>
    <t>光物理化学研究</t>
  </si>
  <si>
    <t>清野　淳司</t>
  </si>
  <si>
    <t>5302020018</t>
  </si>
  <si>
    <t>ケム・インフォマティクス研究</t>
  </si>
  <si>
    <t>山本　佳奈</t>
  </si>
  <si>
    <t>5302020020</t>
  </si>
  <si>
    <t>生物有機化学研究</t>
  </si>
  <si>
    <t>石井　あゆみ</t>
  </si>
  <si>
    <t>5302020021</t>
  </si>
  <si>
    <t>無機物質化学研究</t>
  </si>
  <si>
    <t>5302020022</t>
  </si>
  <si>
    <t>分子シミュレーション研究</t>
  </si>
  <si>
    <t>下嶋　敦</t>
  </si>
  <si>
    <t>5302030001</t>
  </si>
  <si>
    <t>無機合成化学研究</t>
  </si>
  <si>
    <t>菅原　義之</t>
  </si>
  <si>
    <t>5302030002</t>
  </si>
  <si>
    <t>小柳津　研一</t>
  </si>
  <si>
    <t>5302030004</t>
  </si>
  <si>
    <t>高分子化学研究</t>
  </si>
  <si>
    <t>関根　泰</t>
  </si>
  <si>
    <t>5302030005</t>
  </si>
  <si>
    <t>触媒化学研究</t>
  </si>
  <si>
    <t>松方　正彦</t>
  </si>
  <si>
    <t>5302030006</t>
  </si>
  <si>
    <t>梅野　太輔@木野　邦器</t>
  </si>
  <si>
    <t>5302030007</t>
  </si>
  <si>
    <t>応用生物化学研究</t>
  </si>
  <si>
    <t>桐村　光太郎</t>
  </si>
  <si>
    <t>5302030008</t>
  </si>
  <si>
    <t>門間　聰之</t>
  </si>
  <si>
    <t>5302030009</t>
  </si>
  <si>
    <t>応用電気化学研究</t>
  </si>
  <si>
    <t>國本　雅宏@本間　敬之</t>
  </si>
  <si>
    <t>5302030010</t>
  </si>
  <si>
    <t>機能表面化学研究　</t>
  </si>
  <si>
    <t>機能表面化学研究</t>
  </si>
  <si>
    <t>花田　信子</t>
  </si>
  <si>
    <t>5302030012</t>
  </si>
  <si>
    <t>化学工学研究</t>
  </si>
  <si>
    <t>細川　誠二郎</t>
  </si>
  <si>
    <t>5302030013</t>
  </si>
  <si>
    <t>有機合成化学研究</t>
  </si>
  <si>
    <t>山口　潤一郎</t>
  </si>
  <si>
    <t>5302030014</t>
  </si>
  <si>
    <t>野田　優@平尾　雅彦</t>
  </si>
  <si>
    <t>5302030015</t>
  </si>
  <si>
    <t>福永　明彦@宮武　健治</t>
  </si>
  <si>
    <t>5302030016</t>
  </si>
  <si>
    <t>エネルギーマテリアル研究</t>
  </si>
  <si>
    <t>須賀　健雄</t>
  </si>
  <si>
    <t>5302030017</t>
  </si>
  <si>
    <t>江口　美陽</t>
  </si>
  <si>
    <t>5302030018</t>
  </si>
  <si>
    <t>光機能制御化学研究</t>
  </si>
  <si>
    <t>氣駕　恒太朗@常田　聡@野田　尚宏</t>
  </si>
  <si>
    <t>5302040001</t>
  </si>
  <si>
    <t>環境生命科学研究</t>
  </si>
  <si>
    <t>武岡　真司</t>
  </si>
  <si>
    <t>5302040002</t>
  </si>
  <si>
    <t>生体分子集合科学研究</t>
  </si>
  <si>
    <t>朝日　透</t>
  </si>
  <si>
    <t>5302040003</t>
  </si>
  <si>
    <t>生物物性科学研究</t>
  </si>
  <si>
    <t>青木　吉嗣@井上　貴文@酒井　弘@菅原　彩加@宮脇　敦史</t>
  </si>
  <si>
    <t>5302040004</t>
  </si>
  <si>
    <t>神経生理学研究</t>
  </si>
  <si>
    <t>大島　登志男@下郡　智美@長井　淳</t>
  </si>
  <si>
    <t>5302040005</t>
  </si>
  <si>
    <t>分子脳神経科学研究</t>
  </si>
  <si>
    <t>合田　亘人@田久保　圭誉@田中　稔</t>
  </si>
  <si>
    <t>5302040006</t>
  </si>
  <si>
    <t>分子病態医化学研究</t>
  </si>
  <si>
    <t>大木　理恵子@仙波　憲太郎</t>
  </si>
  <si>
    <t>5302040007</t>
  </si>
  <si>
    <t>細胞情報学研究</t>
  </si>
  <si>
    <t>武田　直也</t>
  </si>
  <si>
    <t>5302040008</t>
  </si>
  <si>
    <t>生命機能材料科学研究</t>
  </si>
  <si>
    <t>高橋　宜聖@竹山　春子@由良　敬</t>
  </si>
  <si>
    <t>5302040009</t>
  </si>
  <si>
    <t>生命分子工学研究</t>
  </si>
  <si>
    <t>佐藤　政充</t>
  </si>
  <si>
    <t>5302040011</t>
  </si>
  <si>
    <t>細胞骨格ロジスティクス研究</t>
  </si>
  <si>
    <t>若尾　真治</t>
  </si>
  <si>
    <t>電気・情報生命専攻</t>
  </si>
  <si>
    <t>5302050007</t>
  </si>
  <si>
    <t>コンピュータ援用電磁工学研究</t>
  </si>
  <si>
    <t>渡邊　亮</t>
  </si>
  <si>
    <t>5302050009</t>
  </si>
  <si>
    <t>アドバンス制御研究</t>
  </si>
  <si>
    <t>村田　昇</t>
  </si>
  <si>
    <t>5302050011</t>
  </si>
  <si>
    <t>情報学習システム研究</t>
  </si>
  <si>
    <t>宗田　孝之</t>
  </si>
  <si>
    <t>5302050015</t>
  </si>
  <si>
    <t>光物性工学研究</t>
  </si>
  <si>
    <t>高松　敦子</t>
  </si>
  <si>
    <t>5302050016</t>
  </si>
  <si>
    <t>生命システム研究</t>
  </si>
  <si>
    <t>岩崎　秀雄</t>
  </si>
  <si>
    <t>5302050017</t>
  </si>
  <si>
    <t>細胞分子ネットワーク研究</t>
  </si>
  <si>
    <t>岡野　俊行</t>
  </si>
  <si>
    <t>5302050018</t>
  </si>
  <si>
    <t>分子細胞生物学研究</t>
  </si>
  <si>
    <t>井上　真郷</t>
  </si>
  <si>
    <t>5302050019</t>
  </si>
  <si>
    <t>確率的情報処理研究</t>
  </si>
  <si>
    <t>小林　正和</t>
  </si>
  <si>
    <t>5302050020</t>
  </si>
  <si>
    <t>電子・光子材料学研究</t>
  </si>
  <si>
    <t>武田　京三郎</t>
  </si>
  <si>
    <t>5302050021</t>
  </si>
  <si>
    <t>量子材料学研究</t>
  </si>
  <si>
    <t>牧本　俊樹</t>
  </si>
  <si>
    <t>5302050022</t>
  </si>
  <si>
    <t>半導体工学研究</t>
  </si>
  <si>
    <t>林　泰弘</t>
  </si>
  <si>
    <t>5302050024</t>
  </si>
  <si>
    <t>先進電気エネルギーシステム研究</t>
  </si>
  <si>
    <t>浜田　道昭</t>
  </si>
  <si>
    <t>5302050026</t>
  </si>
  <si>
    <t>柳谷　隆彦</t>
  </si>
  <si>
    <t>5302050028</t>
  </si>
  <si>
    <t>分子センサデバイス研究</t>
  </si>
  <si>
    <t>木賀　大介</t>
  </si>
  <si>
    <t>5302050029</t>
  </si>
  <si>
    <t>合成生物学研究</t>
  </si>
  <si>
    <t>近藤　圭一郎</t>
  </si>
  <si>
    <t>5302050030</t>
  </si>
  <si>
    <t>電動モビリティシステム研究</t>
  </si>
  <si>
    <t>坂内　博子</t>
  </si>
  <si>
    <t>5302050031</t>
  </si>
  <si>
    <t>生物物理学研究</t>
  </si>
  <si>
    <t>大久保　將史</t>
  </si>
  <si>
    <t>5302050032</t>
  </si>
  <si>
    <t>蓄電デバイス研究</t>
  </si>
  <si>
    <t>坂井　敦@清家　正博@浜田　道昭</t>
  </si>
  <si>
    <t>5302050033</t>
  </si>
  <si>
    <t>生命情報医科学研究</t>
  </si>
  <si>
    <t>和佐　泰明</t>
  </si>
  <si>
    <t>5302050034</t>
  </si>
  <si>
    <t>システム制御研究</t>
  </si>
  <si>
    <t>天沢　逸里@大久保　將史</t>
  </si>
  <si>
    <t>5302050035</t>
  </si>
  <si>
    <t>サステナブル社会システム研究</t>
  </si>
  <si>
    <t>水内　良</t>
  </si>
  <si>
    <t>5302050036</t>
  </si>
  <si>
    <t>分子生命進化学研究</t>
  </si>
  <si>
    <t>喜久里　浩之@若尾　真治</t>
  </si>
  <si>
    <t>5302050037</t>
  </si>
  <si>
    <t>エネルギーネットワーク研究</t>
  </si>
  <si>
    <t>日野　英逸@村田　昇</t>
  </si>
  <si>
    <t>5302050038</t>
  </si>
  <si>
    <t>5302060002</t>
  </si>
  <si>
    <t>岩田　浩康@百瀬　桂子</t>
  </si>
  <si>
    <t>5302060004</t>
  </si>
  <si>
    <t>生物電子計測・制御研究</t>
  </si>
  <si>
    <t>西村　芳樹</t>
  </si>
  <si>
    <t>5302060010</t>
  </si>
  <si>
    <t>分子遺伝学研究</t>
  </si>
  <si>
    <t>5302060015</t>
  </si>
  <si>
    <t>5302060016</t>
  </si>
  <si>
    <t>加藤　尚志</t>
  </si>
  <si>
    <t>5302060020</t>
  </si>
  <si>
    <t>分子生理学研究</t>
  </si>
  <si>
    <t>園池　公毅</t>
  </si>
  <si>
    <t>5302060023</t>
  </si>
  <si>
    <t>植物生理生化学研究</t>
  </si>
  <si>
    <t>伊藤　悦朗@上田　卓也</t>
  </si>
  <si>
    <t>5302060025</t>
  </si>
  <si>
    <t>物理生物学研究</t>
  </si>
  <si>
    <t>富永　基樹</t>
  </si>
  <si>
    <t>5302060026</t>
  </si>
  <si>
    <t>細胞生物学研究</t>
  </si>
  <si>
    <t>花嶋　かりな</t>
  </si>
  <si>
    <t>5302060027</t>
  </si>
  <si>
    <t>発生生物学研究</t>
  </si>
  <si>
    <t>岩田　浩康@村垣　善浩</t>
  </si>
  <si>
    <t>5302060028</t>
  </si>
  <si>
    <t>医用ロボット工学応用研究</t>
  </si>
  <si>
    <t>梅津　信二郎@清水　達也</t>
  </si>
  <si>
    <t>5302060030</t>
  </si>
  <si>
    <t>再生医工学応用研究</t>
  </si>
  <si>
    <t>上田　卓也</t>
  </si>
  <si>
    <t>5302060031</t>
  </si>
  <si>
    <t>吉竹　晋平</t>
  </si>
  <si>
    <t>5302060032</t>
  </si>
  <si>
    <t>環境生態学研究</t>
  </si>
  <si>
    <t>細　将貴</t>
  </si>
  <si>
    <t>5302060033</t>
  </si>
  <si>
    <t>進化生物学研究</t>
  </si>
  <si>
    <t>岩崎　清隆@服部　薫</t>
  </si>
  <si>
    <t>5302060034</t>
  </si>
  <si>
    <t>先端医療機器研究</t>
  </si>
  <si>
    <t>5302070005</t>
  </si>
  <si>
    <t>本間　敬之</t>
  </si>
  <si>
    <t>5302070007</t>
  </si>
  <si>
    <t>ナノ機能表面化学研究</t>
  </si>
  <si>
    <t>5302070008</t>
  </si>
  <si>
    <t>ナノ電気化学研究</t>
  </si>
  <si>
    <t>朝日　透@菅原　義之@山内　悠輔</t>
  </si>
  <si>
    <t>5302070009</t>
  </si>
  <si>
    <t>ナノ材料合成化学研究</t>
  </si>
  <si>
    <t>5302070015</t>
  </si>
  <si>
    <t>半導体量子物理研究</t>
  </si>
  <si>
    <t>5302070016</t>
  </si>
  <si>
    <t>ナノキラル科学研究</t>
  </si>
  <si>
    <t>朝日　透@島村　清史</t>
  </si>
  <si>
    <t>5302070019</t>
  </si>
  <si>
    <t>ナノ結晶化学研究</t>
  </si>
  <si>
    <t>5302070025</t>
  </si>
  <si>
    <t>電気化学コンピューティング研究</t>
  </si>
  <si>
    <t>菅原　義之@鈴木　達</t>
  </si>
  <si>
    <t>5302070026</t>
  </si>
  <si>
    <t>ナノ構造制御研究</t>
  </si>
  <si>
    <t>谷井　孝至@中西　淳</t>
  </si>
  <si>
    <t>5302070028</t>
  </si>
  <si>
    <t>バイオ分析研究</t>
  </si>
  <si>
    <t>島村　清史@門間　聰之</t>
  </si>
  <si>
    <t>5302070031</t>
  </si>
  <si>
    <t>計算電気化学研究</t>
  </si>
  <si>
    <t>菅原　義之@馬　仁志</t>
  </si>
  <si>
    <t>5302070032</t>
  </si>
  <si>
    <t>低次元ナノ材料化学研究</t>
  </si>
  <si>
    <t>佐光　貞樹</t>
  </si>
  <si>
    <t>5302070034</t>
  </si>
  <si>
    <t>高分子ナノ材料研究</t>
  </si>
  <si>
    <t>小塚　裕介@渡邉　孝信</t>
  </si>
  <si>
    <t>5302070035</t>
  </si>
  <si>
    <t>量子エレクトロニクス材料研究</t>
  </si>
  <si>
    <t>5302070036</t>
  </si>
  <si>
    <t>澤田　秀之@土屋　敬志</t>
  </si>
  <si>
    <t>5302070037</t>
  </si>
  <si>
    <t>ニューロモルフィックデバイス研究</t>
  </si>
  <si>
    <t>岩崎　清隆@田村　学@村垣　善浩</t>
  </si>
  <si>
    <t>5302080001</t>
  </si>
  <si>
    <t>先端治療機器設計・開発評価研究</t>
  </si>
  <si>
    <t>岩崎　清隆@田村　学@正宗　賢@村垣　善浩</t>
  </si>
  <si>
    <t>5302080002</t>
  </si>
  <si>
    <t>先端治療機器臨床応用・開発評価研究</t>
  </si>
  <si>
    <t>岩崎　清隆@田村　学</t>
  </si>
  <si>
    <t>5302080003</t>
  </si>
  <si>
    <t>循環器医工学研究</t>
  </si>
  <si>
    <t>武岡　真司@田村　学@出口　敦子@大和　雅之</t>
  </si>
  <si>
    <t>5302080004</t>
  </si>
  <si>
    <t>組織再生医療研究</t>
  </si>
  <si>
    <t>武岡　真司@田村　学@出口　敦子</t>
  </si>
  <si>
    <t>5302080006</t>
  </si>
  <si>
    <t>分子細胞医療研究</t>
  </si>
  <si>
    <t>5302080007</t>
  </si>
  <si>
    <t>ナノ医療工学研究</t>
  </si>
  <si>
    <t>高木　直行@西山　潤</t>
  </si>
  <si>
    <t>5302100002</t>
  </si>
  <si>
    <t>原子力システム工学特殊研究</t>
  </si>
  <si>
    <t>岩本　信之@川西　智弘@深堀　智生@山路　哲史</t>
  </si>
  <si>
    <t>5302100003</t>
  </si>
  <si>
    <t>原子炉物理学特殊研究</t>
  </si>
  <si>
    <t>河原林　順@羽倉　尚人</t>
  </si>
  <si>
    <t>5302100005</t>
  </si>
  <si>
    <t>放射線計測工学特殊研究</t>
  </si>
  <si>
    <t>佐藤　勇@松浦　治明</t>
  </si>
  <si>
    <t>5302100006</t>
  </si>
  <si>
    <t>放射線応用工学特殊研究</t>
  </si>
  <si>
    <t>鈴木　徹@牟田　仁</t>
  </si>
  <si>
    <t>5302100009</t>
  </si>
  <si>
    <t>原子力安全工学特殊研究</t>
  </si>
  <si>
    <t>田中　伸幸@古谷　正裕</t>
  </si>
  <si>
    <t>5302100010</t>
  </si>
  <si>
    <t>原子炉熱流動工学特殊研究</t>
  </si>
  <si>
    <t>大鳥　靖樹@中村　いずみ</t>
  </si>
  <si>
    <t>5302100012</t>
  </si>
  <si>
    <t>原子力耐震工学特殊研究</t>
  </si>
  <si>
    <t>5304110001</t>
  </si>
  <si>
    <t>物理学及応用物理学研究Ａ　勝藤　拓郎</t>
  </si>
  <si>
    <t>物理学及応用物理学研究Ａ</t>
  </si>
  <si>
    <t>勝藤　拓郎@竹内　淳</t>
  </si>
  <si>
    <t>物理学及応用物理学研究Ａ　竹内　淳</t>
  </si>
  <si>
    <t>勝藤　拓郎@鷹野　正利</t>
  </si>
  <si>
    <t>物理学及応用物理学研究Ａ　鷹野　正利</t>
  </si>
  <si>
    <t>勝藤　拓郎@中里　弘道</t>
  </si>
  <si>
    <t>物理学及応用物理学研究Ａ　中里　弘道</t>
  </si>
  <si>
    <t>勝藤　拓郎@湯浅　一哉</t>
  </si>
  <si>
    <t>物理学及応用物理学研究Ａ　湯浅　一哉</t>
  </si>
  <si>
    <t>勝藤　拓郎@山田　章一</t>
  </si>
  <si>
    <t>物理学及応用物理学研究Ａ　山田　章一</t>
  </si>
  <si>
    <t>勝藤　拓郎@山崎　義弘</t>
  </si>
  <si>
    <t>物理学及応用物理学研究Ａ　山崎　義弘</t>
  </si>
  <si>
    <t>勝藤　拓郎@森島　繁生</t>
  </si>
  <si>
    <t>物理学及応用物理学研究Ａ　森島　繁生</t>
  </si>
  <si>
    <t>勝藤　拓郎@高野　光則</t>
  </si>
  <si>
    <t>物理学及応用物理学研究Ａ　高野　光則</t>
  </si>
  <si>
    <t>小澤　徹@勝藤　拓郎</t>
  </si>
  <si>
    <t>物理学及応用物理学研究Ａ　小澤　徹</t>
  </si>
  <si>
    <t>片岡　淳@勝藤　拓郎</t>
  </si>
  <si>
    <t>物理学及応用物理学研究Ａ　片岡　淳</t>
  </si>
  <si>
    <t>安倍　博之@勝藤　拓郎</t>
  </si>
  <si>
    <t>物理学及応用物理学研究Ａ　安倍　博之</t>
  </si>
  <si>
    <t>勝藤　拓郎@新倉　弘倫</t>
  </si>
  <si>
    <t>物理学及応用物理学研究Ａ　新倉　弘倫</t>
  </si>
  <si>
    <t>青木　隆朗@勝藤　拓郎</t>
  </si>
  <si>
    <t>物理学及応用物理学研究Ａ　青木　隆朗</t>
  </si>
  <si>
    <t>勝藤　拓郎@原山　卓久</t>
  </si>
  <si>
    <t>物理学及応用物理学研究Ａ　原山　卓久</t>
  </si>
  <si>
    <t>上田　太郎@勝藤　拓郎</t>
  </si>
  <si>
    <t>物理学及応用物理学研究Ａ　上田　太郎</t>
  </si>
  <si>
    <t>勝藤　拓郎@安田　賢二</t>
  </si>
  <si>
    <t>物理学及応用物理学研究Ａ　安田　賢二</t>
  </si>
  <si>
    <t>勝藤　拓郎@長谷川　剛</t>
  </si>
  <si>
    <t>物理学及応用物理学研究Ａ　長谷川　剛</t>
  </si>
  <si>
    <t>勝藤　拓郎@溝川　貴司</t>
  </si>
  <si>
    <t>物理学及応用物理学研究Ａ　溝川　貴司</t>
  </si>
  <si>
    <t>勝藤　拓郎@小池　茂昭</t>
  </si>
  <si>
    <t>物理学及応用物理学研究A　小池　茂昭</t>
  </si>
  <si>
    <t>物理学及応用物理学研究A</t>
  </si>
  <si>
    <t>井上　昭雄@勝藤　拓郎</t>
  </si>
  <si>
    <t>物理学及応用物理学研究A　井上　昭雄</t>
  </si>
  <si>
    <t>勝藤　拓郎@高山　あかり</t>
  </si>
  <si>
    <t>物理学及応用物理学研究Ａ　高山　あかり</t>
  </si>
  <si>
    <t>勝藤　拓郎@望月　維人</t>
  </si>
  <si>
    <t>物理学及応用物理学研究Ａ　望月　維人</t>
  </si>
  <si>
    <t>勝藤　拓郎@澤田　秀之</t>
  </si>
  <si>
    <t>物理学及応用物理学研究Ａ　澤田　秀之</t>
  </si>
  <si>
    <t>勝藤　拓郎@北　智洋</t>
  </si>
  <si>
    <t>物理学及応用物理学研究Ａ　北　智洋</t>
  </si>
  <si>
    <t>勝藤　拓郎@辻川　信二</t>
  </si>
  <si>
    <t>物理学及応用物理学研究Ａ　辻川　信二</t>
  </si>
  <si>
    <t>勝藤　拓郎@福原　武</t>
  </si>
  <si>
    <t>物理学及応用物理学研究Ａ　福原　武</t>
  </si>
  <si>
    <t>5304110002</t>
  </si>
  <si>
    <t>物理学及応用物理学研究Ｂ　多辺　由佳</t>
  </si>
  <si>
    <t>物理学及応用物理学研究Ｂ</t>
  </si>
  <si>
    <t>竹内　淳@多辺　由佳</t>
  </si>
  <si>
    <t>物理学及応用物理学研究Ｂ　竹内　淳</t>
  </si>
  <si>
    <t>鷹野　正利@多辺　由佳</t>
  </si>
  <si>
    <t>物理学及応用物理学研究Ｂ　鷹野　正利</t>
  </si>
  <si>
    <t>多辺　由佳@中里　弘道</t>
  </si>
  <si>
    <t>物理学及応用物理学研究Ｂ　中里　弘道</t>
  </si>
  <si>
    <t>多辺　由佳@湯浅　一哉</t>
  </si>
  <si>
    <t>物理学及応用物理学研究Ｂ　湯浅　一哉</t>
  </si>
  <si>
    <t>多辺　由佳@山田　章一</t>
  </si>
  <si>
    <t>物理学及応用物理学研究Ｂ　山田　章一</t>
  </si>
  <si>
    <t>多辺　由佳@山崎　義弘</t>
  </si>
  <si>
    <t>物理学及応用物理学研究Ｂ　山崎　義弘</t>
  </si>
  <si>
    <t>多辺　由佳@森島　繁生</t>
  </si>
  <si>
    <t>物理学及応用物理学研究Ｂ　森島　繁生</t>
  </si>
  <si>
    <t>高野　光則@多辺　由佳</t>
  </si>
  <si>
    <t>物理学及応用物理学研究Ｂ　高野　光則</t>
  </si>
  <si>
    <t>小澤　徹@多辺　由佳</t>
  </si>
  <si>
    <t>物理学及応用物理学研究Ｂ　小澤　徹</t>
  </si>
  <si>
    <t>片岡　淳@多辺　由佳</t>
  </si>
  <si>
    <t>物理学及応用物理学研究Ｂ　片岡　淳</t>
  </si>
  <si>
    <t>安倍　博之@多辺　由佳</t>
  </si>
  <si>
    <t>物理学及応用物理学研究Ｂ　安倍　博之</t>
  </si>
  <si>
    <t>多辺　由佳@新倉　弘倫</t>
  </si>
  <si>
    <t>物理学及応用物理学研究Ｂ　新倉　弘倫</t>
  </si>
  <si>
    <t>青木　隆朗@多辺　由佳</t>
  </si>
  <si>
    <t>物理学及応用物理学研究Ｂ　青木　隆朗</t>
  </si>
  <si>
    <t>多辺　由佳@原山　卓久</t>
  </si>
  <si>
    <t>物理学及応用物理学研究Ｂ　原山　卓久</t>
  </si>
  <si>
    <t>上田　太郎@多辺　由佳</t>
  </si>
  <si>
    <t>物理学及応用物理学研究Ｂ　上田　太郎</t>
  </si>
  <si>
    <t>多辺　由佳@安田　賢二</t>
  </si>
  <si>
    <t>物理学及応用物理学研究Ｂ　安田　賢二</t>
  </si>
  <si>
    <t>多辺　由佳@長谷川　剛</t>
  </si>
  <si>
    <t>物理学及応用物理学研究Ｂ　長谷川　剛</t>
  </si>
  <si>
    <t>多辺　由佳@溝川　貴司</t>
  </si>
  <si>
    <t>物理学及応用物理学研究Ｂ　溝川　貴司</t>
  </si>
  <si>
    <t>小池　茂昭@多辺　由佳</t>
  </si>
  <si>
    <t>物理学及応用物理学研究B　小池　茂昭</t>
  </si>
  <si>
    <t>物理学及応用物理学研究B</t>
  </si>
  <si>
    <t>井上　昭雄@多辺　由佳</t>
  </si>
  <si>
    <t>物理学及応用物理学研究B　井上　昭雄</t>
  </si>
  <si>
    <t>高山　あかり@多辺　由佳</t>
  </si>
  <si>
    <t>物理学及応用物理学研究Ｂ　高山　あかり</t>
  </si>
  <si>
    <t>多辺　由佳@望月　維人</t>
  </si>
  <si>
    <t>物理学及応用物理学研究Ｂ　望月　維人</t>
  </si>
  <si>
    <t>澤田　秀之@多辺　由佳</t>
  </si>
  <si>
    <t>物理学及応用物理学研究Ｂ　澤田　秀之</t>
  </si>
  <si>
    <t>北　智洋@多辺　由佳</t>
  </si>
  <si>
    <t>物理学及応用物理学研究Ｂ　北　智洋</t>
  </si>
  <si>
    <t>多辺　由佳@辻川　信二</t>
  </si>
  <si>
    <t>物理学及応用物理学研究Ｂ　辻川　信二</t>
  </si>
  <si>
    <t>多辺　由佳@福原　武</t>
  </si>
  <si>
    <t>物理学及応用物理学研究Ｂ　福原　武</t>
  </si>
  <si>
    <t>鹿又　宣弘@柴田　高範</t>
  </si>
  <si>
    <t>5304110003</t>
  </si>
  <si>
    <t>化学・生命化学研究　鹿又　宣弘</t>
  </si>
  <si>
    <t>化学・生命化学研究</t>
  </si>
  <si>
    <t>柴田　高範@中田　雅久</t>
  </si>
  <si>
    <t>化学・生命化学研究　中田　雅久</t>
  </si>
  <si>
    <t>柴田　高範@中井　浩巳</t>
  </si>
  <si>
    <t>化学・生命化学研究　中井　浩巳</t>
  </si>
  <si>
    <t>化学・生命化学研究　柴田　高範</t>
  </si>
  <si>
    <t>柴田　高範@山口　正</t>
  </si>
  <si>
    <t>化学・生命化学研究　山口　正</t>
  </si>
  <si>
    <t>柴田　高範@中尾　洋一</t>
  </si>
  <si>
    <t>化学・生命化学研究　中尾　洋一</t>
  </si>
  <si>
    <t>小出　隆規@柴田　高範</t>
  </si>
  <si>
    <t>化学・生命化学研究　小出　隆規</t>
  </si>
  <si>
    <t>柴田　高範@寺田　泰比古</t>
  </si>
  <si>
    <t>化学・生命化学研究　寺田　泰比古</t>
  </si>
  <si>
    <t>井村　考平@柴田　高範</t>
  </si>
  <si>
    <t>化学・生命化学研究　井村　考平</t>
  </si>
  <si>
    <t>石井　あゆみ@柴田　高範</t>
  </si>
  <si>
    <t>化学・生命化学研究　石井　あゆみ</t>
  </si>
  <si>
    <t>5304110004</t>
  </si>
  <si>
    <t>応用化学研究Ａ　小柳津　研一</t>
  </si>
  <si>
    <t>応用化学研究Ａ</t>
  </si>
  <si>
    <t>小柳津　研一@松方　正彦</t>
  </si>
  <si>
    <t>応用化学研究Ａ　松方　正彦</t>
  </si>
  <si>
    <t>小柳津　研一@桐村　光太郎</t>
  </si>
  <si>
    <t>応用化学研究Ａ　桐村　光太郎</t>
  </si>
  <si>
    <t>小柳津　研一@菅原　義之</t>
  </si>
  <si>
    <t>応用化学研究Ａ　菅原　義之</t>
  </si>
  <si>
    <t>小柳津　研一@本間　敬之</t>
  </si>
  <si>
    <t>応用化学研究Ａ　本間　敬之</t>
  </si>
  <si>
    <t>小柳津　研一@木野　邦器</t>
  </si>
  <si>
    <t>応用化学研究Ａ　木野　邦器</t>
  </si>
  <si>
    <t>小柳津　研一@細川　誠二郎</t>
  </si>
  <si>
    <t>応用化学研究Ａ　細川　誠二郎</t>
  </si>
  <si>
    <t>小柳津　研一@下嶋　敦</t>
  </si>
  <si>
    <t>応用化学研究Ａ　下嶋　敦</t>
  </si>
  <si>
    <t>小柳津　研一@野田　優</t>
  </si>
  <si>
    <t>応用化学研究Ａ　野田　優</t>
  </si>
  <si>
    <t>小柳津　研一@山口　潤一郎</t>
  </si>
  <si>
    <t>応用化学研究Ａ　山口　潤一郎</t>
  </si>
  <si>
    <t>小柳津　研一@門間　聰之</t>
  </si>
  <si>
    <t>応用化学研究Ａ　門間　聰之</t>
  </si>
  <si>
    <t>江口　美陽@小柳津　研一</t>
  </si>
  <si>
    <t>応用化学研究Ａ　江口　美陽</t>
  </si>
  <si>
    <t>小柳津　研一@福永　明彦</t>
  </si>
  <si>
    <t>応用化学研究Ａ　福永　明彦</t>
  </si>
  <si>
    <t>5304110005</t>
  </si>
  <si>
    <t>応用化学研究Ｂ　関根　泰</t>
  </si>
  <si>
    <t>応用化学研究Ｂ</t>
  </si>
  <si>
    <t>関根　泰@松方　正彦</t>
  </si>
  <si>
    <t>応用化学研究Ｂ　松方　正彦</t>
  </si>
  <si>
    <t>桐村　光太郎@関根　泰</t>
  </si>
  <si>
    <t>応用化学研究Ｂ　桐村　光太郎</t>
  </si>
  <si>
    <t>菅原　義之@関根　泰</t>
  </si>
  <si>
    <t>応用化学研究Ｂ　菅原　義之</t>
  </si>
  <si>
    <t>関根　泰@本間　敬之</t>
  </si>
  <si>
    <t>応用化学研究Ｂ　本間　敬之</t>
  </si>
  <si>
    <t>木野　邦器@関根　泰</t>
  </si>
  <si>
    <t>応用化学研究Ｂ　木野　邦器</t>
  </si>
  <si>
    <t>関根　泰@細川　誠二郎</t>
  </si>
  <si>
    <t>応用化学研究Ｂ　細川　誠二郎</t>
  </si>
  <si>
    <t>下嶋　敦@関根　泰</t>
  </si>
  <si>
    <t>応用化学研究Ｂ　下嶋　敦</t>
  </si>
  <si>
    <t>関根　泰@野田　優</t>
  </si>
  <si>
    <t>応用化学研究Ｂ　野田　優</t>
  </si>
  <si>
    <t>関根　泰@門間　聰之</t>
  </si>
  <si>
    <t>応用化学研究Ｂ　門間　聰之</t>
  </si>
  <si>
    <t>関根　泰@山口　潤一郎</t>
  </si>
  <si>
    <t>応用化学研究Ｂ　山口　潤一郎</t>
  </si>
  <si>
    <t>江口　美陽@関根　泰</t>
  </si>
  <si>
    <t>応用化学研究Ｂ　江口　美陽</t>
  </si>
  <si>
    <t>5304110007</t>
  </si>
  <si>
    <t>生命医科学研究　朝日　透</t>
  </si>
  <si>
    <t>生命医科学研究</t>
  </si>
  <si>
    <t>朝日　透@常田　聡</t>
  </si>
  <si>
    <t>生命医科学研究　常田　聡</t>
  </si>
  <si>
    <t>朝日　透@武田　直也</t>
  </si>
  <si>
    <t>生命医科学研究　武田　直也</t>
  </si>
  <si>
    <t>朝日　透@仙波　憲太郎</t>
  </si>
  <si>
    <t>生命医科学研究　仙波　憲太郎</t>
  </si>
  <si>
    <t>朝日　透@合田　亘人</t>
  </si>
  <si>
    <t>生命医科学研究　合田　亘人</t>
  </si>
  <si>
    <t>朝日　透@大島　登志男</t>
  </si>
  <si>
    <t>生命医科学研究　大島　登志男</t>
  </si>
  <si>
    <t>朝日　透@井上　貴文</t>
  </si>
  <si>
    <t>生命医科学研究　井上　貴文</t>
  </si>
  <si>
    <t>朝日　透@佐藤　政充</t>
  </si>
  <si>
    <t>生命医科学研究　佐藤　政充</t>
  </si>
  <si>
    <t>朝日　透@武岡　真司</t>
  </si>
  <si>
    <t>生命医科学研究　武岡　真司</t>
  </si>
  <si>
    <t>朝日　透@竹山　春子</t>
  </si>
  <si>
    <t>生命医科学研究　竹山　春子</t>
  </si>
  <si>
    <t>朝日　透@高西　淳夫</t>
  </si>
  <si>
    <t>生命医科学研究　高西　淳夫</t>
  </si>
  <si>
    <t>林　泰弘@村田　昇</t>
  </si>
  <si>
    <t>5304110008</t>
  </si>
  <si>
    <t>電気・情報生命研究Ａ　林　泰弘</t>
  </si>
  <si>
    <t>電気・情報生命研究Ａ</t>
  </si>
  <si>
    <t>宗田　孝之@林　泰弘@村田　昇</t>
  </si>
  <si>
    <t>電気・情報生命研究Ａ　宗田　孝之</t>
  </si>
  <si>
    <t>林　泰弘@村田　昇@若尾　真治</t>
  </si>
  <si>
    <t>電気・情報生命研究Ａ　若尾　真治</t>
  </si>
  <si>
    <t>武田　京三郎@林　泰弘@村田　昇</t>
  </si>
  <si>
    <t>電気・情報生命研究Ａ　武田　京三郎</t>
  </si>
  <si>
    <t>小林　正和@林　泰弘@村田　昇</t>
  </si>
  <si>
    <t>電気・情報生命研究Ａ　小林　正和</t>
  </si>
  <si>
    <t>林　泰弘@村田　昇@渡邊　亮</t>
  </si>
  <si>
    <t>電気・情報生命研究Ａ　渡邊　亮</t>
  </si>
  <si>
    <t>高松　敦子@林　泰弘@村田　昇</t>
  </si>
  <si>
    <t>電気・情報生命研究Ａ　高松　敦子</t>
  </si>
  <si>
    <t>岩崎　秀雄@林　泰弘@村田　昇</t>
  </si>
  <si>
    <t>電気・情報生命研究Ａ　岩崎　秀雄</t>
  </si>
  <si>
    <t>井上　真郷@林　泰弘@村田　昇</t>
  </si>
  <si>
    <t>電気・情報生命研究Ａ　井上　真郷</t>
  </si>
  <si>
    <t>岡野　俊行@林　泰弘@村田　昇</t>
  </si>
  <si>
    <t>電気・情報生命研究Ａ　岡野　俊行</t>
  </si>
  <si>
    <t>林　泰弘@牧本　俊樹@村田　昇</t>
  </si>
  <si>
    <t>電気・情報生命研究Ａ　牧本　俊樹</t>
  </si>
  <si>
    <t>浜田　道昭@林　泰弘@村田　昇</t>
  </si>
  <si>
    <t>電気・情報生命研究Ａ　浜田　道昭</t>
  </si>
  <si>
    <t>林　泰弘@村田　昇@柳谷　隆彦</t>
  </si>
  <si>
    <t>電気・情報生命研究Ａ　柳谷　隆彦</t>
  </si>
  <si>
    <t>木賀　大介@林　泰弘@村田　昇</t>
  </si>
  <si>
    <t>電気・情報生命研究Ａ　木賀　大介</t>
  </si>
  <si>
    <t>林　泰弘@坂内　博子@村田　昇</t>
  </si>
  <si>
    <t>電気・情報生命研究A　坂内　博子</t>
  </si>
  <si>
    <t>電気・情報生命研究A</t>
  </si>
  <si>
    <t>大久保　將史@林　泰弘@村田　昇</t>
  </si>
  <si>
    <t>電気・情報生命研究Ａ　大久保　將史</t>
  </si>
  <si>
    <t>林　泰弘@村田　昇@和佐　泰明</t>
  </si>
  <si>
    <t>電気・情報生命研究Ａ　和佐　泰明</t>
  </si>
  <si>
    <t>5304110009</t>
  </si>
  <si>
    <t>電気・情報生命研究Ｂ　村田　昇</t>
  </si>
  <si>
    <t>電気・情報生命研究Ｂ</t>
  </si>
  <si>
    <t>電気・情報生命研究Ｂ　宗田　孝之</t>
  </si>
  <si>
    <t>電気・情報生命研究Ｂ　若尾　真治</t>
  </si>
  <si>
    <t>電気・情報生命研究Ｂ　武田　京三郎</t>
  </si>
  <si>
    <t>電気・情報生命研究Ｂ　小林　正和</t>
  </si>
  <si>
    <t>電気・情報生命研究Ｂ　渡邊　亮</t>
  </si>
  <si>
    <t>電気・情報生命研究Ｂ　高松　敦子</t>
  </si>
  <si>
    <t>電気・情報生命研究Ｂ　岩崎　秀雄</t>
  </si>
  <si>
    <t>電気・情報生命研究Ｂ　井上　真郷</t>
  </si>
  <si>
    <t>電気・情報生命研究Ｂ　岡野　俊行</t>
  </si>
  <si>
    <t>電気・情報生命研究Ｂ　牧本　俊樹</t>
  </si>
  <si>
    <t>電気・情報生命研究Ｂ　浜田　道昭</t>
  </si>
  <si>
    <t>電気・情報生命研究Ｂ　柳谷　隆彦</t>
  </si>
  <si>
    <t>電気・情報生命研究Ｂ　木賀　大介</t>
  </si>
  <si>
    <t>電気・情報生命研究B　坂内　博子</t>
  </si>
  <si>
    <t>電気・情報生命研究B</t>
  </si>
  <si>
    <t>電気・情報生命研究Ｂ　大久保　將史</t>
  </si>
  <si>
    <t>電気・情報生命研究Ｂ　和佐　泰明</t>
  </si>
  <si>
    <t>環境配慮エネルギー・循環システム研究</t>
  </si>
  <si>
    <t>小野田　弘士</t>
  </si>
  <si>
    <t>大学院環境・エネルギー研究科</t>
    <rPh sb="0" eb="3">
      <t>ダイガクイン</t>
    </rPh>
    <rPh sb="3" eb="5">
      <t>カンキョウ</t>
    </rPh>
    <rPh sb="11" eb="14">
      <t>ケンキュウカ</t>
    </rPh>
    <phoneticPr fontId="6"/>
  </si>
  <si>
    <t>環境システム評価研究</t>
  </si>
  <si>
    <t>納富　信</t>
  </si>
  <si>
    <t>環境・電気エネルギー研究</t>
  </si>
  <si>
    <t>紙屋　雄史</t>
  </si>
  <si>
    <t>野津　喬</t>
  </si>
  <si>
    <t>環境・パワーシステム研究</t>
  </si>
  <si>
    <t>環境・エクセルギー工学研究</t>
  </si>
  <si>
    <t>環境・エネルギーガバナンス研究</t>
  </si>
  <si>
    <t>馬場　健司</t>
  </si>
  <si>
    <t>環境・物理化学プロセス研究</t>
  </si>
  <si>
    <t>大内　隆成</t>
  </si>
  <si>
    <t>環境・エネルギーシステム工学研究</t>
  </si>
  <si>
    <t>大槻　貴司</t>
  </si>
  <si>
    <t>学 位 申 請 書 ・ 誓 約 書</t>
    <phoneticPr fontId="6"/>
  </si>
  <si>
    <t>yyyy/mm/dd</t>
    <phoneticPr fontId="6"/>
  </si>
  <si>
    <t>写真貼付
4cm × 5cm</t>
    <rPh sb="0" eb="2">
      <t>シャシン</t>
    </rPh>
    <rPh sb="2" eb="4">
      <t>ハリツ</t>
    </rPh>
    <phoneticPr fontId="6"/>
  </si>
  <si>
    <t>現住所</t>
    <rPh sb="0" eb="3">
      <t>ゲンジュウショ</t>
    </rPh>
    <phoneticPr fontId="6"/>
  </si>
  <si>
    <t>〒</t>
    <phoneticPr fontId="6"/>
  </si>
  <si>
    <t>-</t>
    <phoneticPr fontId="6"/>
  </si>
  <si>
    <t>フリガナ</t>
    <phoneticPr fontId="6"/>
  </si>
  <si>
    <t>印</t>
    <phoneticPr fontId="6"/>
  </si>
  <si>
    <t>生年月日</t>
    <rPh sb="0" eb="2">
      <t>セイネン</t>
    </rPh>
    <rPh sb="2" eb="4">
      <t>ガッピ</t>
    </rPh>
    <phoneticPr fontId="6"/>
  </si>
  <si>
    <t>Tel</t>
    <phoneticPr fontId="6"/>
  </si>
  <si>
    <t>E-mail</t>
    <phoneticPr fontId="6"/>
  </si>
  <si>
    <t>記</t>
    <rPh sb="0" eb="1">
      <t>シル</t>
    </rPh>
    <phoneticPr fontId="6"/>
  </si>
  <si>
    <t>１．審査を受ける研究科・専攻および学位</t>
    <phoneticPr fontId="6"/>
  </si>
  <si>
    <t>２．論文概要書（受理時：紙媒体（原本1部）、合否判定時：電子媒体）</t>
    <phoneticPr fontId="6"/>
  </si>
  <si>
    <t>３．学位論文（審査分科会時：電子媒体、合否判定時：電子媒体）</t>
    <rPh sb="14" eb="18">
      <t>デンシバイタイ</t>
    </rPh>
    <phoneticPr fontId="6"/>
  </si>
  <si>
    <t>題名（執筆言語）：</t>
    <phoneticPr fontId="6"/>
  </si>
  <si>
    <t>副題（執筆言語）：</t>
    <phoneticPr fontId="6"/>
  </si>
  <si>
    <t>題名（英語）：</t>
    <phoneticPr fontId="6"/>
  </si>
  <si>
    <t>副題（英語）：</t>
    <phoneticPr fontId="6"/>
  </si>
  <si>
    <t>４．指導教員の承認</t>
    <phoneticPr fontId="6"/>
  </si>
  <si>
    <t>主たる指導教員である私は上記博士学位の申請を承認いたします。</t>
    <phoneticPr fontId="6"/>
  </si>
  <si>
    <t>指導教員氏名：</t>
    <phoneticPr fontId="6"/>
  </si>
  <si>
    <t>以上</t>
    <rPh sb="0" eb="2">
      <t>イジョウ</t>
    </rPh>
    <phoneticPr fontId="6"/>
  </si>
  <si>
    <t>（研究科事務所記録事項）</t>
    <phoneticPr fontId="6"/>
  </si>
  <si>
    <t>受理研究科</t>
    <phoneticPr fontId="6"/>
  </si>
  <si>
    <t>受理年月日</t>
    <phoneticPr fontId="6"/>
  </si>
  <si>
    <t>年</t>
    <rPh sb="0" eb="1">
      <t>ネン</t>
    </rPh>
    <phoneticPr fontId="6"/>
  </si>
  <si>
    <t>月</t>
    <rPh sb="0" eb="1">
      <t>ツキ</t>
    </rPh>
    <phoneticPr fontId="6"/>
  </si>
  <si>
    <t>日</t>
    <rPh sb="0" eb="1">
      <t>ヒ</t>
    </rPh>
    <phoneticPr fontId="6"/>
  </si>
  <si>
    <t>面接試験実施年月日</t>
    <rPh sb="0" eb="2">
      <t>メンセツ</t>
    </rPh>
    <rPh sb="2" eb="4">
      <t>シケン</t>
    </rPh>
    <rPh sb="4" eb="6">
      <t>ジッシ</t>
    </rPh>
    <rPh sb="6" eb="9">
      <t>ネンガッピ</t>
    </rPh>
    <phoneticPr fontId="6"/>
  </si>
  <si>
    <t>学識確認実施年月日</t>
    <phoneticPr fontId="6"/>
  </si>
  <si>
    <t>論文審査終了年月日</t>
    <phoneticPr fontId="6"/>
  </si>
  <si>
    <t>※審査分科会終了日</t>
    <rPh sb="1" eb="3">
      <t>シンサ</t>
    </rPh>
    <rPh sb="3" eb="6">
      <t>ブンカカイ</t>
    </rPh>
    <rPh sb="6" eb="9">
      <t>シュウリョウビ</t>
    </rPh>
    <phoneticPr fontId="6"/>
  </si>
  <si>
    <r>
      <rPr>
        <sz val="32"/>
        <color theme="1"/>
        <rFont val="ＭＳ 明朝"/>
        <family val="1"/>
        <charset val="128"/>
      </rPr>
      <t>博　士　論　文　概　要</t>
    </r>
    <rPh sb="0" eb="1">
      <t>ヒロシ</t>
    </rPh>
    <rPh sb="2" eb="3">
      <t>シ</t>
    </rPh>
    <rPh sb="4" eb="5">
      <t>ロン</t>
    </rPh>
    <rPh sb="6" eb="7">
      <t>ブン</t>
    </rPh>
    <rPh sb="8" eb="9">
      <t>オオムネ</t>
    </rPh>
    <rPh sb="10" eb="11">
      <t>ヨウ</t>
    </rPh>
    <phoneticPr fontId="6"/>
  </si>
  <si>
    <r>
      <rPr>
        <sz val="22"/>
        <color theme="1"/>
        <rFont val="ＭＳ 明朝"/>
        <family val="1"/>
        <charset val="128"/>
      </rPr>
      <t>論　文　題　目</t>
    </r>
    <rPh sb="0" eb="1">
      <t>ロン</t>
    </rPh>
    <rPh sb="2" eb="3">
      <t>ブン</t>
    </rPh>
    <rPh sb="4" eb="5">
      <t>ダイ</t>
    </rPh>
    <rPh sb="6" eb="7">
      <t>メ</t>
    </rPh>
    <phoneticPr fontId="6"/>
  </si>
  <si>
    <r>
      <rPr>
        <sz val="22"/>
        <color theme="1"/>
        <rFont val="ＭＳ 明朝"/>
        <family val="1"/>
        <charset val="128"/>
      </rPr>
      <t>申　請　者</t>
    </r>
    <rPh sb="0" eb="1">
      <t>サル</t>
    </rPh>
    <rPh sb="2" eb="3">
      <t>ショウ</t>
    </rPh>
    <rPh sb="4" eb="5">
      <t>モノ</t>
    </rPh>
    <phoneticPr fontId="6"/>
  </si>
  <si>
    <r>
      <rPr>
        <sz val="11"/>
        <color theme="1"/>
        <rFont val="ＭＳ 明朝"/>
        <family val="1"/>
        <charset val="128"/>
      </rPr>
      <t>氏名：</t>
    </r>
    <rPh sb="0" eb="2">
      <t>シメイ</t>
    </rPh>
    <phoneticPr fontId="6"/>
  </si>
  <si>
    <r>
      <rPr>
        <sz val="11"/>
        <color theme="1"/>
        <rFont val="ＭＳ 明朝"/>
        <family val="1"/>
        <charset val="128"/>
      </rPr>
      <t>印</t>
    </r>
    <rPh sb="0" eb="1">
      <t>イン</t>
    </rPh>
    <phoneticPr fontId="6"/>
  </si>
  <si>
    <r>
      <rPr>
        <sz val="11"/>
        <color theme="1"/>
        <rFont val="ＭＳ 明朝"/>
        <family val="1"/>
        <charset val="128"/>
      </rPr>
      <t>（</t>
    </r>
    <r>
      <rPr>
        <sz val="11"/>
        <color theme="1"/>
        <rFont val="Times New Roman"/>
        <family val="1"/>
      </rPr>
      <t>20xx</t>
    </r>
    <r>
      <rPr>
        <sz val="11"/>
        <color theme="1"/>
        <rFont val="ＭＳ 明朝"/>
        <family val="1"/>
        <charset val="128"/>
      </rPr>
      <t>年　　　月　　日　現在）</t>
    </r>
    <rPh sb="5" eb="6">
      <t>ネン</t>
    </rPh>
    <rPh sb="9" eb="10">
      <t>ガツ</t>
    </rPh>
    <rPh sb="12" eb="13">
      <t>ニチ</t>
    </rPh>
    <rPh sb="14" eb="16">
      <t>ゲンザイ</t>
    </rPh>
    <phoneticPr fontId="6"/>
  </si>
  <si>
    <r>
      <rPr>
        <sz val="11"/>
        <color theme="1"/>
        <rFont val="ＭＳ 明朝"/>
        <family val="1"/>
        <charset val="128"/>
      </rPr>
      <t>種類別</t>
    </r>
    <rPh sb="0" eb="2">
      <t>シュルイ</t>
    </rPh>
    <rPh sb="2" eb="3">
      <t>ベツ</t>
    </rPh>
    <phoneticPr fontId="6"/>
  </si>
  <si>
    <r>
      <rPr>
        <sz val="11"/>
        <color theme="1"/>
        <rFont val="ＭＳ 明朝"/>
        <family val="1"/>
        <charset val="128"/>
      </rPr>
      <t>題名、　　発表・発行掲載誌名、　　発表・発行年月、　　連名者（申請者含む）</t>
    </r>
    <phoneticPr fontId="6"/>
  </si>
  <si>
    <t>【様式2号】</t>
    <phoneticPr fontId="6"/>
  </si>
  <si>
    <t>年号はすべて西暦でご記入ください</t>
  </si>
  <si>
    <t>(</t>
    <phoneticPr fontId="32"/>
  </si>
  <si>
    <t>現在）</t>
    <rPh sb="0" eb="2">
      <t>ゲンザイ</t>
    </rPh>
    <phoneticPr fontId="32"/>
  </si>
  <si>
    <t>姓</t>
  </si>
  <si>
    <t>名</t>
    <rPh sb="0" eb="1">
      <t>メイ</t>
    </rPh>
    <phoneticPr fontId="32"/>
  </si>
  <si>
    <t>印</t>
    <rPh sb="0" eb="1">
      <t>イン</t>
    </rPh>
    <phoneticPr fontId="6"/>
  </si>
  <si>
    <t>フリガナ</t>
  </si>
  <si>
    <t>氏　名</t>
  </si>
  <si>
    <t>ローマ字</t>
    <rPh sb="3" eb="4">
      <t>ジ</t>
    </rPh>
    <phoneticPr fontId="6"/>
  </si>
  <si>
    <t>生年月日</t>
  </si>
  <si>
    <t>現住所</t>
    <rPh sb="0" eb="3">
      <t>ゲンジュウショ</t>
    </rPh>
    <phoneticPr fontId="32"/>
  </si>
  <si>
    <t>本籍地</t>
    <rPh sb="0" eb="3">
      <t>ホンセキチ</t>
    </rPh>
    <phoneticPr fontId="32"/>
  </si>
  <si>
    <t>e-mail</t>
  </si>
  <si>
    <t>学　歴</t>
    <rPh sb="0" eb="1">
      <t>ガク</t>
    </rPh>
    <rPh sb="2" eb="3">
      <t>レキ</t>
    </rPh>
    <phoneticPr fontId="32"/>
  </si>
  <si>
    <t>高等学校入学以降を記入し、(入学・編入学)(卒業・修了・退学)等の区分を選択してください</t>
    <rPh sb="0" eb="2">
      <t>・・</t>
    </rPh>
    <rPh sb="2" eb="4">
      <t>・・</t>
    </rPh>
    <rPh sb="4" eb="6">
      <t>・・</t>
    </rPh>
    <rPh sb="6" eb="8">
      <t>・・</t>
    </rPh>
    <phoneticPr fontId="32" alignment="distributed"/>
  </si>
  <si>
    <t>高等学校</t>
  </si>
  <si>
    <t>年</t>
    <rPh sb="0" eb="1">
      <t>ネン</t>
    </rPh>
    <phoneticPr fontId="32"/>
  </si>
  <si>
    <t>月</t>
    <rPh sb="0" eb="1">
      <t>ガツ</t>
    </rPh>
    <phoneticPr fontId="32"/>
  </si>
  <si>
    <t>入学</t>
  </si>
  <si>
    <t>卒業</t>
  </si>
  <si>
    <t>大学</t>
  </si>
  <si>
    <t>大学院
（修士）</t>
    <rPh sb="0" eb="3">
      <t>ダイガクイン</t>
    </rPh>
    <rPh sb="5" eb="7">
      <t>シュウシ</t>
    </rPh>
    <phoneticPr fontId="32"/>
  </si>
  <si>
    <t>大学院
（博士）</t>
    <rPh sb="0" eb="3">
      <t>ダイガクイン</t>
    </rPh>
    <rPh sb="5" eb="7">
      <t>ハカセ</t>
    </rPh>
    <phoneticPr fontId="32"/>
  </si>
  <si>
    <t>修士学位</t>
    <rPh sb="0" eb="2">
      <t>シュウシ</t>
    </rPh>
    <rPh sb="2" eb="4">
      <t>ガクイ</t>
    </rPh>
    <phoneticPr fontId="32"/>
  </si>
  <si>
    <t>取得学位名</t>
  </si>
  <si>
    <t>受領年月日</t>
    <rPh sb="0" eb="2">
      <t>ジュリョウ</t>
    </rPh>
    <rPh sb="2" eb="5">
      <t>ネンガッピ</t>
    </rPh>
    <phoneticPr fontId="32"/>
  </si>
  <si>
    <t>yyyy/mm/dd</t>
    <phoneticPr fontId="32"/>
  </si>
  <si>
    <t>受領大学</t>
    <rPh sb="0" eb="2">
      <t>ジュリョウ</t>
    </rPh>
    <rPh sb="2" eb="4">
      <t>ダイガク</t>
    </rPh>
    <phoneticPr fontId="32"/>
  </si>
  <si>
    <t>博士学位</t>
    <rPh sb="0" eb="2">
      <t>ハカセ</t>
    </rPh>
    <rPh sb="2" eb="4">
      <t>ガクイ</t>
    </rPh>
    <phoneticPr fontId="32"/>
  </si>
  <si>
    <t>職　歴</t>
    <rPh sb="0" eb="1">
      <t>ショク</t>
    </rPh>
    <rPh sb="2" eb="3">
      <t>レキ</t>
    </rPh>
    <phoneticPr fontId="32"/>
  </si>
  <si>
    <t>職歴異動の場合は入社・退社、および身分・資格等を記入してください</t>
    <rPh sb="0" eb="2">
      <t>ショクレキ</t>
    </rPh>
    <rPh sb="2" eb="4">
      <t>イドウ</t>
    </rPh>
    <rPh sb="5" eb="7">
      <t>バアイ</t>
    </rPh>
    <rPh sb="8" eb="10">
      <t>ニュウシャ</t>
    </rPh>
    <rPh sb="11" eb="13">
      <t>タイシャ</t>
    </rPh>
    <rPh sb="17" eb="19">
      <t>ミブン</t>
    </rPh>
    <rPh sb="20" eb="22">
      <t>シカク</t>
    </rPh>
    <rPh sb="22" eb="23">
      <t>トウ</t>
    </rPh>
    <rPh sb="24" eb="26">
      <t>キニュウ</t>
    </rPh>
    <phoneticPr fontId="32" alignment="distributed"/>
  </si>
  <si>
    <t>開始（就職）年月</t>
  </si>
  <si>
    <t>終了（退職）年月</t>
    <rPh sb="0" eb="2">
      <t>シュウリョウ</t>
    </rPh>
    <rPh sb="3" eb="5">
      <t>タイショク</t>
    </rPh>
    <phoneticPr fontId="32"/>
  </si>
  <si>
    <t>職歴（現職以外）</t>
    <rPh sb="0" eb="2">
      <t>ショクレキ</t>
    </rPh>
    <rPh sb="3" eb="5">
      <t>ゲンショク</t>
    </rPh>
    <rPh sb="5" eb="7">
      <t>イガイ</t>
    </rPh>
    <phoneticPr fontId="32"/>
  </si>
  <si>
    <t>～</t>
  </si>
  <si>
    <t>現職</t>
    <rPh sb="0" eb="2">
      <t>ゲンショク</t>
    </rPh>
    <phoneticPr fontId="32"/>
  </si>
  <si>
    <t>所属学会および社会活動</t>
    <rPh sb="0" eb="2">
      <t>ショゾク</t>
    </rPh>
    <rPh sb="2" eb="4">
      <t>ガッカイ</t>
    </rPh>
    <rPh sb="7" eb="9">
      <t>シャカイ</t>
    </rPh>
    <rPh sb="9" eb="11">
      <t>カツドウ</t>
    </rPh>
    <phoneticPr fontId="32"/>
  </si>
  <si>
    <t>受賞</t>
    <rPh sb="0" eb="2">
      <t>ジュショウ</t>
    </rPh>
    <phoneticPr fontId="32"/>
  </si>
  <si>
    <t>yyyy/mm</t>
    <phoneticPr fontId="6"/>
  </si>
  <si>
    <r>
      <rPr>
        <sz val="22"/>
        <color theme="1"/>
        <rFont val="ＭＳ 明朝"/>
        <family val="1"/>
        <charset val="128"/>
      </rPr>
      <t>博</t>
    </r>
    <r>
      <rPr>
        <sz val="22"/>
        <color theme="1"/>
        <rFont val="Times New Roman"/>
        <family val="1"/>
      </rPr>
      <t xml:space="preserve"> </t>
    </r>
    <r>
      <rPr>
        <sz val="22"/>
        <color theme="1"/>
        <rFont val="ＭＳ 明朝"/>
        <family val="1"/>
        <charset val="128"/>
      </rPr>
      <t>士</t>
    </r>
    <r>
      <rPr>
        <sz val="22"/>
        <color theme="1"/>
        <rFont val="Times New Roman"/>
        <family val="1"/>
      </rPr>
      <t xml:space="preserve"> </t>
    </r>
    <r>
      <rPr>
        <sz val="22"/>
        <color theme="1"/>
        <rFont val="ＭＳ 明朝"/>
        <family val="1"/>
        <charset val="128"/>
      </rPr>
      <t>論</t>
    </r>
    <r>
      <rPr>
        <sz val="22"/>
        <color theme="1"/>
        <rFont val="Times New Roman"/>
        <family val="1"/>
      </rPr>
      <t xml:space="preserve"> </t>
    </r>
    <r>
      <rPr>
        <sz val="22"/>
        <color theme="1"/>
        <rFont val="ＭＳ 明朝"/>
        <family val="1"/>
        <charset val="128"/>
      </rPr>
      <t>文</t>
    </r>
    <r>
      <rPr>
        <sz val="22"/>
        <color theme="1"/>
        <rFont val="Times New Roman"/>
        <family val="1"/>
      </rPr>
      <t xml:space="preserve"> </t>
    </r>
    <r>
      <rPr>
        <sz val="22"/>
        <color theme="1"/>
        <rFont val="ＭＳ 明朝"/>
        <family val="1"/>
        <charset val="128"/>
      </rPr>
      <t>審</t>
    </r>
    <r>
      <rPr>
        <sz val="22"/>
        <color theme="1"/>
        <rFont val="Times New Roman"/>
        <family val="1"/>
      </rPr>
      <t xml:space="preserve"> </t>
    </r>
    <r>
      <rPr>
        <sz val="22"/>
        <color theme="1"/>
        <rFont val="ＭＳ 明朝"/>
        <family val="1"/>
        <charset val="128"/>
      </rPr>
      <t>査</t>
    </r>
    <r>
      <rPr>
        <sz val="22"/>
        <color theme="1"/>
        <rFont val="Times New Roman"/>
        <family val="1"/>
      </rPr>
      <t xml:space="preserve"> </t>
    </r>
    <r>
      <rPr>
        <sz val="22"/>
        <color theme="1"/>
        <rFont val="ＭＳ 明朝"/>
        <family val="1"/>
        <charset val="128"/>
      </rPr>
      <t>報</t>
    </r>
    <r>
      <rPr>
        <sz val="22"/>
        <color theme="1"/>
        <rFont val="Times New Roman"/>
        <family val="1"/>
      </rPr>
      <t xml:space="preserve"> </t>
    </r>
    <r>
      <rPr>
        <sz val="22"/>
        <color theme="1"/>
        <rFont val="ＭＳ 明朝"/>
        <family val="1"/>
        <charset val="128"/>
      </rPr>
      <t>告</t>
    </r>
    <r>
      <rPr>
        <sz val="22"/>
        <color theme="1"/>
        <rFont val="Times New Roman"/>
        <family val="1"/>
      </rPr>
      <t xml:space="preserve"> </t>
    </r>
    <r>
      <rPr>
        <sz val="22"/>
        <color theme="1"/>
        <rFont val="ＭＳ 明朝"/>
        <family val="1"/>
        <charset val="128"/>
      </rPr>
      <t>書</t>
    </r>
    <rPh sb="0" eb="1">
      <t>ヒロシ</t>
    </rPh>
    <rPh sb="2" eb="3">
      <t>シ</t>
    </rPh>
    <rPh sb="4" eb="5">
      <t>ロン</t>
    </rPh>
    <rPh sb="6" eb="7">
      <t>ブン</t>
    </rPh>
    <rPh sb="8" eb="9">
      <t>シン</t>
    </rPh>
    <rPh sb="10" eb="11">
      <t>サ</t>
    </rPh>
    <rPh sb="12" eb="13">
      <t>ホウ</t>
    </rPh>
    <rPh sb="14" eb="15">
      <t>コク</t>
    </rPh>
    <rPh sb="16" eb="17">
      <t>ショ</t>
    </rPh>
    <phoneticPr fontId="6"/>
  </si>
  <si>
    <t>環境・エネルギー研究科</t>
  </si>
  <si>
    <t>博士（学術）</t>
  </si>
  <si>
    <t>環境・エネルギー専攻</t>
  </si>
  <si>
    <t>2027 October</t>
  </si>
  <si>
    <r>
      <t>2026</t>
    </r>
    <r>
      <rPr>
        <sz val="10"/>
        <color theme="1"/>
        <rFont val="ＭＳ Ｐゴシック"/>
        <family val="2"/>
        <charset val="128"/>
      </rPr>
      <t>年7月</t>
    </r>
    <r>
      <rPr>
        <sz val="10"/>
        <color theme="1"/>
        <rFont val="Tahoma"/>
        <family val="2"/>
      </rPr>
      <t>14</t>
    </r>
    <r>
      <rPr>
        <sz val="10"/>
        <color theme="1"/>
        <rFont val="ＭＳ Ｐゴシック"/>
        <family val="2"/>
        <charset val="128"/>
      </rPr>
      <t>日版</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</si>
</sst>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d;@"/>
    <numFmt numFmtId="165" formatCode="yyyy&quot;年&quot;m&quot;月&quot;;@"/>
    <numFmt numFmtId="166" formatCode="#"/>
    <numFmt numFmtId="167" formatCode="0_);[Red]\(0\)"/>
  </numFmts>
  <fonts count="93">
    <font>
      <sz val="11"/>
      <color theme="1"/>
      <name val="Calibri"/>
      <family val="2"/>
      <charset val="128"/>
      <scheme val="minor"/>
    </font>
    <font>
      <sz val="11"/>
      <color theme="1"/>
      <name val="ＭＳ Ｐゴシック"/>
      <family val="2"/>
      <charset val="128"/>
    </font>
    <font>
      <sz val="10"/>
      <color theme="1"/>
      <name val="Meiryo UI"/>
      <family val="2"/>
      <charset val="128"/>
    </font>
    <font>
      <sz val="11"/>
      <name val="ＭＳ Ｐゴシック"/>
      <family val="3"/>
      <charset val="128"/>
    </font>
    <font>
      <sz val="11"/>
      <color indexed="8"/>
      <name val="ＭＳ Ｐゴシック"/>
      <family val="3"/>
      <charset val="128"/>
    </font>
    <font>
      <sz val="9"/>
      <color indexed="8"/>
      <name val="ＭＳ Ｐゴシック"/>
      <family val="3"/>
      <charset val="128"/>
    </font>
    <font>
      <sz val="6"/>
      <name val="Calibri"/>
      <family val="2"/>
      <charset val="128"/>
      <scheme val="minor"/>
    </font>
    <font>
      <u/>
      <sz val="11"/>
      <color theme="10"/>
      <name val="Calibri"/>
      <family val="2"/>
      <charset val="128"/>
      <scheme val="minor"/>
    </font>
    <font>
      <sz val="11"/>
      <color indexed="8"/>
      <name val="ＭＳ Ｐゴシック"/>
      <family val="3"/>
      <charset val="128"/>
    </font>
    <font>
      <sz val="9"/>
      <color theme="1"/>
      <name val="Calibri"/>
      <family val="3"/>
      <charset val="128"/>
      <scheme val="minor"/>
    </font>
    <font>
      <sz val="9"/>
      <name val="ＭＳ Ｐゴシック"/>
      <family val="3"/>
      <charset val="128"/>
    </font>
    <font>
      <sz val="9"/>
      <name val="Calibri"/>
      <family val="3"/>
      <charset val="128"/>
      <scheme val="minor"/>
    </font>
    <font>
      <sz val="9"/>
      <name val="Calibri"/>
      <family val="2"/>
      <charset val="128"/>
      <scheme val="minor"/>
    </font>
    <font>
      <u/>
      <sz val="11"/>
      <color theme="11"/>
      <name val="Calibri"/>
      <family val="2"/>
      <charset val="128"/>
      <scheme val="minor"/>
    </font>
    <font>
      <sz val="10"/>
      <color theme="1"/>
      <name val="Meiryo UI"/>
      <family val="2"/>
      <charset val="128"/>
    </font>
    <font>
      <sz val="18"/>
      <color theme="3"/>
      <name val="Cambria"/>
      <family val="2"/>
      <charset val="128"/>
      <scheme val="major"/>
    </font>
    <font>
      <b/>
      <sz val="15"/>
      <color theme="3"/>
      <name val="Meiryo UI"/>
      <family val="2"/>
      <charset val="128"/>
    </font>
    <font>
      <b/>
      <sz val="13"/>
      <color theme="3"/>
      <name val="Meiryo UI"/>
      <family val="2"/>
      <charset val="128"/>
    </font>
    <font>
      <b/>
      <sz val="11"/>
      <color theme="3"/>
      <name val="Meiryo UI"/>
      <family val="2"/>
      <charset val="128"/>
    </font>
    <font>
      <sz val="10"/>
      <color rgb="FF006100"/>
      <name val="Meiryo UI"/>
      <family val="2"/>
      <charset val="128"/>
    </font>
    <font>
      <sz val="10"/>
      <color rgb="FF9C0006"/>
      <name val="Meiryo UI"/>
      <family val="2"/>
      <charset val="128"/>
    </font>
    <font>
      <sz val="10"/>
      <color rgb="FF9C5700"/>
      <name val="Meiryo UI"/>
      <family val="2"/>
      <charset val="128"/>
    </font>
    <font>
      <sz val="10"/>
      <color rgb="FF3F3F76"/>
      <name val="Meiryo UI"/>
      <family val="2"/>
      <charset val="128"/>
    </font>
    <font>
      <b/>
      <sz val="10"/>
      <color rgb="FF3F3F3F"/>
      <name val="Meiryo UI"/>
      <family val="2"/>
      <charset val="128"/>
    </font>
    <font>
      <b/>
      <sz val="10"/>
      <color rgb="FFFA7D00"/>
      <name val="Meiryo UI"/>
      <family val="2"/>
      <charset val="128"/>
    </font>
    <font>
      <sz val="10"/>
      <color rgb="FFFA7D00"/>
      <name val="Meiryo UI"/>
      <family val="2"/>
      <charset val="128"/>
    </font>
    <font>
      <b/>
      <sz val="10"/>
      <color theme="0"/>
      <name val="Meiryo UI"/>
      <family val="2"/>
      <charset val="128"/>
    </font>
    <font>
      <sz val="10"/>
      <color rgb="FFFF0000"/>
      <name val="Meiryo UI"/>
      <family val="2"/>
      <charset val="128"/>
    </font>
    <font>
      <i/>
      <sz val="10"/>
      <color rgb="FF7F7F7F"/>
      <name val="Meiryo UI"/>
      <family val="2"/>
      <charset val="128"/>
    </font>
    <font>
      <b/>
      <sz val="10"/>
      <color theme="1"/>
      <name val="Meiryo UI"/>
      <family val="2"/>
      <charset val="128"/>
    </font>
    <font>
      <sz val="10"/>
      <color theme="0"/>
      <name val="Meiryo UI"/>
      <family val="2"/>
      <charset val="128"/>
    </font>
    <font>
      <b/>
      <sz val="20"/>
      <color theme="1"/>
      <name val="ＭＳ ゴシック"/>
      <family val="3"/>
      <charset val="128"/>
    </font>
    <font>
      <sz val="6"/>
      <name val="Meiryo UI"/>
      <family val="2"/>
      <charset val="128"/>
    </font>
    <font>
      <b/>
      <sz val="10"/>
      <color theme="1"/>
      <name val="Meiryo UI"/>
      <family val="3"/>
      <charset val="128"/>
    </font>
    <font>
      <sz val="10"/>
      <color theme="1"/>
      <name val="Meiryo UI"/>
      <family val="3"/>
      <charset val="128"/>
    </font>
    <font>
      <b/>
      <sz val="14"/>
      <color theme="1"/>
      <name val="Meiryo UI"/>
      <family val="3"/>
      <charset val="128"/>
    </font>
    <font>
      <u/>
      <sz val="10"/>
      <color theme="10"/>
      <name val="Meiryo UI"/>
      <family val="2"/>
      <charset val="128"/>
    </font>
    <font>
      <b/>
      <sz val="10"/>
      <color rgb="FFFF0000"/>
      <name val="Meiryo UI"/>
      <family val="3"/>
      <charset val="128"/>
    </font>
    <font>
      <sz val="10"/>
      <name val="ＭＳ Ｐゴシック"/>
      <family val="3"/>
      <charset val="128"/>
    </font>
    <font>
      <sz val="10"/>
      <name val="Meiryo UI"/>
      <family val="3"/>
      <charset val="128"/>
    </font>
    <font>
      <sz val="18"/>
      <color theme="1"/>
      <name val="ＭＳ 明朝"/>
      <family val="1"/>
      <charset val="128"/>
    </font>
    <font>
      <sz val="11"/>
      <color theme="1"/>
      <name val="ＭＳ Ｐ明朝"/>
      <family val="1"/>
      <charset val="128"/>
    </font>
    <font>
      <sz val="22"/>
      <color theme="1"/>
      <name val="ＭＳ 明朝"/>
      <family val="1"/>
      <charset val="128"/>
    </font>
    <font>
      <sz val="32"/>
      <color theme="1"/>
      <name val="ＭＳ 明朝"/>
      <family val="1"/>
      <charset val="128"/>
    </font>
    <font>
      <sz val="11"/>
      <color theme="1"/>
      <name val="ＭＳ 明朝"/>
      <family val="1"/>
      <charset val="128"/>
    </font>
    <font>
      <b/>
      <sz val="14"/>
      <color theme="1"/>
      <name val="Calibri"/>
      <family val="3"/>
      <charset val="128"/>
      <scheme val="minor"/>
    </font>
    <font>
      <sz val="11"/>
      <color theme="1"/>
      <name val="メイリオ"/>
      <family val="3"/>
      <charset val="128"/>
    </font>
    <font>
      <sz val="20"/>
      <color theme="1"/>
      <name val="ＭＳ 明朝"/>
      <family val="1"/>
      <charset val="128"/>
    </font>
    <font>
      <sz val="10"/>
      <color theme="1"/>
      <name val="ＭＳ Ｐ明朝"/>
      <family val="1"/>
      <charset val="128"/>
    </font>
    <font>
      <sz val="10"/>
      <color indexed="8"/>
      <name val="Meiryo UI"/>
      <family val="3"/>
      <charset val="128"/>
    </font>
    <font>
      <sz val="8"/>
      <color rgb="FFFF0000"/>
      <name val="Meiryo UI"/>
      <family val="3"/>
      <charset val="128"/>
    </font>
    <font>
      <b/>
      <sz val="9"/>
      <color indexed="81"/>
      <name val="MS P ゴシック"/>
      <family val="3"/>
      <charset val="128"/>
    </font>
    <font>
      <strike/>
      <sz val="11"/>
      <color rgb="FFFF0000"/>
      <name val="ＭＳ Ｐゴシック"/>
      <family val="3"/>
      <charset val="128"/>
    </font>
    <font>
      <sz val="11"/>
      <name val="Calibri"/>
      <family val="3"/>
      <charset val="128"/>
      <scheme val="minor"/>
    </font>
    <font>
      <sz val="10"/>
      <color theme="1"/>
      <name val="Calibri"/>
      <family val="3"/>
      <charset val="128"/>
      <scheme val="minor"/>
    </font>
    <font>
      <sz val="10"/>
      <color theme="1"/>
      <name val="Tahoma"/>
      <family val="2"/>
    </font>
    <font>
      <sz val="9"/>
      <color indexed="81"/>
      <name val="ＭＳ Ｐゴシック"/>
      <family val="3"/>
      <charset val="128"/>
    </font>
    <font>
      <b/>
      <sz val="10"/>
      <color theme="1"/>
      <name val="ＭＳ Ｐゴシック"/>
      <family val="3"/>
      <charset val="128"/>
    </font>
    <font>
      <b/>
      <sz val="10"/>
      <color theme="1"/>
      <name val="Tahoma"/>
      <family val="2"/>
    </font>
    <font>
      <sz val="11"/>
      <color theme="1"/>
      <name val="Tahoma"/>
      <family val="2"/>
    </font>
    <font>
      <sz val="11"/>
      <color theme="1"/>
      <name val="ＭＳ Ｐゴシック"/>
      <family val="2"/>
      <charset val="128"/>
    </font>
    <font>
      <sz val="11"/>
      <color theme="1"/>
      <name val="ＭＳ Ｐゴシック"/>
      <family val="3"/>
      <charset val="128"/>
    </font>
    <font>
      <b/>
      <u/>
      <sz val="14"/>
      <color theme="1"/>
      <name val="ＭＳ Ｐゴシック"/>
      <family val="3"/>
      <charset val="128"/>
    </font>
    <font>
      <b/>
      <u/>
      <sz val="14"/>
      <color theme="1"/>
      <name val="Tahoma"/>
      <family val="2"/>
    </font>
    <font>
      <b/>
      <sz val="12"/>
      <color theme="1"/>
      <name val="ＭＳ Ｐゴシック"/>
      <family val="3"/>
      <charset val="128"/>
    </font>
    <font>
      <b/>
      <sz val="12"/>
      <color theme="1"/>
      <name val="Tahoma"/>
      <family val="2"/>
    </font>
    <font>
      <sz val="20"/>
      <color theme="1"/>
      <name val="Times New Roman"/>
      <family val="1"/>
    </font>
    <font>
      <sz val="18"/>
      <color theme="1"/>
      <name val="Times New Roman"/>
      <family val="1"/>
    </font>
    <font>
      <sz val="22"/>
      <color theme="1"/>
      <name val="Times New Roman"/>
      <family val="1"/>
    </font>
    <font>
      <sz val="16"/>
      <color theme="1"/>
      <name val="Times New Roman"/>
      <family val="1"/>
    </font>
    <font>
      <sz val="32"/>
      <color theme="1"/>
      <name val="Times New Roman"/>
      <family val="1"/>
    </font>
    <font>
      <b/>
      <sz val="20"/>
      <color theme="1"/>
      <name val="Times New Roman"/>
      <family val="1"/>
    </font>
    <font>
      <sz val="11"/>
      <color theme="1"/>
      <name val="Times New Roman"/>
      <family val="1"/>
    </font>
    <font>
      <sz val="10"/>
      <color theme="1"/>
      <name val="ＭＳ 明朝"/>
      <family val="1"/>
      <charset val="128"/>
    </font>
    <font>
      <sz val="11"/>
      <color theme="1"/>
      <name val="Tahoma"/>
      <family val="3"/>
      <charset val="128"/>
    </font>
    <font>
      <sz val="10"/>
      <color theme="1"/>
      <name val="ＭＳ Ｐゴシック"/>
      <family val="2"/>
      <charset val="128"/>
    </font>
    <font>
      <sz val="11"/>
      <color theme="1"/>
      <name val="ＭＳ ゴシック"/>
      <family val="3"/>
      <charset val="128"/>
    </font>
    <font>
      <sz val="11"/>
      <color theme="1"/>
      <name val="Yu Gothic"/>
      <family val="2"/>
      <charset val="128"/>
    </font>
    <font>
      <sz val="11"/>
      <name val="Tahoma"/>
      <family val="2"/>
    </font>
    <font>
      <sz val="11"/>
      <name val="ＭＳ ゴシック"/>
      <family val="3"/>
      <charset val="128"/>
    </font>
    <font>
      <sz val="11"/>
      <name val="ＭＳ Ｐ明朝"/>
      <family val="1"/>
      <charset val="128"/>
    </font>
    <font>
      <sz val="11"/>
      <name val="Calibri"/>
      <family val="2"/>
      <charset val="128"/>
      <scheme val="minor"/>
    </font>
    <font>
      <sz val="11"/>
      <color theme="1"/>
      <name val="Tahoma"/>
      <family val="3"/>
    </font>
    <font>
      <sz val="9"/>
      <color indexed="81"/>
      <name val="MS P ゴシック"/>
      <family val="3"/>
      <charset val="128"/>
    </font>
    <font>
      <sz val="10"/>
      <color indexed="8"/>
      <name val="ＭＳ Ｐゴシック"/>
      <family val="3"/>
      <charset val="128"/>
    </font>
    <font>
      <sz val="11"/>
      <color theme="1"/>
      <name val="Times New Roman"/>
      <family val="1"/>
      <charset val="128"/>
    </font>
    <font>
      <sz val="11"/>
      <color theme="1"/>
      <name val="ｔ"/>
      <family val="3"/>
      <charset val="128"/>
    </font>
    <font>
      <sz val="11"/>
      <name val="ＭＳ ゴシック"/>
      <family val="2"/>
      <charset val="128"/>
    </font>
    <font>
      <sz val="11"/>
      <name val="ＭＳ Ｐゴシック"/>
      <family val="2"/>
      <charset val="128"/>
    </font>
    <font>
      <sz val="11"/>
      <color rgb="FFFF0000"/>
      <name val="ＭＳ Ｐゴシック"/>
      <family val="3"/>
      <charset val="128"/>
    </font>
    <font>
      <sz val="11"/>
      <color rgb="FFFF0000"/>
      <name val="Calibri"/>
      <family val="3"/>
      <charset val="128"/>
      <scheme val="minor"/>
    </font>
    <font>
      <sz val="14"/>
      <color indexed="81"/>
      <name val="ＭＳ Ｐゴシック"/>
      <family val="3"/>
      <charset val="128"/>
    </font>
    <font>
      <sz val="16"/>
      <color rgb="FFFF0000"/>
      <name val="ＭＳ Ｐゴシック"/>
      <family val="3"/>
      <charset val="128"/>
    </font>
  </fonts>
  <fills count="44">
    <fill>
      <patternFill patternType="none"/>
    </fill>
    <fill>
      <patternFill patternType="gray125"/>
    </fill>
    <fill>
      <patternFill patternType="solid">
        <fgColor theme="0" tint="-0.249977111117893"/>
        <bgColor indexed="64"/>
      </patternFill>
    </fill>
    <fill>
      <patternFill patternType="solid">
        <fgColor indexed="22"/>
        <bgColor indexed="0"/>
      </patternFill>
    </fill>
    <fill>
      <patternFill patternType="solid">
        <fgColor theme="9"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92D05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FFFF66"/>
        <bgColor indexed="64"/>
      </patternFill>
    </fill>
    <fill>
      <patternFill patternType="solid">
        <fgColor rgb="FFFFFFCC"/>
        <bgColor indexed="64"/>
      </patternFill>
    </fill>
    <fill>
      <patternFill patternType="solid">
        <fgColor theme="9" tint="0.39997558519241921"/>
        <bgColor indexed="64"/>
      </patternFill>
    </fill>
    <fill>
      <patternFill patternType="solid">
        <fgColor theme="8" tint="0.79998168889431442"/>
        <bgColor indexed="64"/>
      </patternFill>
    </fill>
  </fills>
  <borders count="70">
    <border>
      <left/>
      <right/>
      <top/>
      <bottom/>
      <diagonal/>
    </border>
    <border>
      <left style="thin">
        <color auto="1"/>
      </left>
      <right style="thin">
        <color auto="1"/>
      </right>
      <top/>
      <bottom style="thin">
        <color auto="1"/>
      </bottom>
      <diagonal/>
    </border>
    <border>
      <left/>
      <right style="hair">
        <color indexed="8"/>
      </right>
      <top/>
      <bottom/>
      <diagonal/>
    </border>
    <border>
      <left style="hair">
        <color indexed="8"/>
      </left>
      <right style="hair">
        <color indexed="8"/>
      </right>
      <top/>
      <bottom/>
      <diagonal/>
    </border>
    <border>
      <left style="hair">
        <color indexed="8"/>
      </left>
      <right/>
      <top/>
      <bottom/>
      <diagonal/>
    </border>
    <border>
      <left style="thin">
        <color indexed="22"/>
      </left>
      <right style="thin">
        <color indexed="22"/>
      </right>
      <top style="thin">
        <color indexed="22"/>
      </top>
      <bottom style="thin">
        <color indexed="2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bottom/>
      <diagonal/>
    </border>
    <border>
      <left/>
      <right/>
      <top/>
      <bottom style="medium">
        <color indexed="64"/>
      </bottom>
      <diagonal/>
    </border>
    <border>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ck">
        <color auto="1"/>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style="thick">
        <color auto="1"/>
      </right>
      <top/>
      <bottom style="thick">
        <color auto="1"/>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59">
    <xf numFmtId="0" fontId="0" fillId="0" borderId="0">
      <alignment vertical="center"/>
    </xf>
    <xf numFmtId="0" fontId="3" fillId="0" borderId="0">
      <alignment vertical="center"/>
    </xf>
    <xf numFmtId="0" fontId="3" fillId="0" borderId="0"/>
    <xf numFmtId="0" fontId="3" fillId="0" borderId="0"/>
    <xf numFmtId="0" fontId="3" fillId="0" borderId="0"/>
    <xf numFmtId="0" fontId="3" fillId="0" borderId="0"/>
    <xf numFmtId="0" fontId="4" fillId="0" borderId="0"/>
    <xf numFmtId="0" fontId="7" fillId="0" borderId="0" applyNumberFormat="0" applyFill="0" applyBorder="0" applyAlignment="0" applyProtection="0">
      <alignment vertical="center"/>
    </xf>
    <xf numFmtId="0" fontId="8" fillId="0" borderId="0"/>
    <xf numFmtId="0" fontId="8" fillId="0" borderId="0"/>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5" borderId="0" applyNumberFormat="0" applyBorder="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9" applyNumberFormat="0" applyAlignment="0" applyProtection="0">
      <alignment vertical="center"/>
    </xf>
    <xf numFmtId="0" fontId="23" fillId="9" borderId="10" applyNumberFormat="0" applyAlignment="0" applyProtection="0">
      <alignment vertical="center"/>
    </xf>
    <xf numFmtId="0" fontId="24" fillId="9" borderId="9" applyNumberFormat="0" applyAlignment="0" applyProtection="0">
      <alignment vertical="center"/>
    </xf>
    <xf numFmtId="0" fontId="25" fillId="0" borderId="11" applyNumberFormat="0" applyFill="0" applyAlignment="0" applyProtection="0">
      <alignment vertical="center"/>
    </xf>
    <xf numFmtId="0" fontId="26" fillId="10" borderId="12" applyNumberFormat="0" applyAlignment="0" applyProtection="0">
      <alignment vertical="center"/>
    </xf>
    <xf numFmtId="0" fontId="27" fillId="0" borderId="0" applyNumberFormat="0" applyFill="0" applyBorder="0" applyAlignment="0" applyProtection="0">
      <alignment vertical="center"/>
    </xf>
    <xf numFmtId="0" fontId="14" fillId="11" borderId="13" applyNumberFormat="0" applyFont="0" applyAlignment="0" applyProtection="0">
      <alignment vertical="center"/>
    </xf>
    <xf numFmtId="0" fontId="28" fillId="0" borderId="0" applyNumberFormat="0" applyFill="0" applyBorder="0" applyAlignment="0" applyProtection="0">
      <alignment vertical="center"/>
    </xf>
    <xf numFmtId="0" fontId="29" fillId="0" borderId="14" applyNumberFormat="0" applyFill="0" applyAlignment="0" applyProtection="0">
      <alignment vertical="center"/>
    </xf>
    <xf numFmtId="0" fontId="30"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30"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30"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30"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30"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4" fillId="31" borderId="0" applyNumberFormat="0" applyBorder="0" applyAlignment="0" applyProtection="0">
      <alignment vertical="center"/>
    </xf>
    <xf numFmtId="0" fontId="30" fillId="32" borderId="0" applyNumberFormat="0" applyBorder="0" applyAlignment="0" applyProtection="0">
      <alignment vertical="center"/>
    </xf>
    <xf numFmtId="0" fontId="14" fillId="33" borderId="0" applyNumberFormat="0" applyBorder="0" applyAlignment="0" applyProtection="0">
      <alignment vertical="center"/>
    </xf>
    <xf numFmtId="0" fontId="14" fillId="34" borderId="0" applyNumberFormat="0" applyBorder="0" applyAlignment="0" applyProtection="0">
      <alignment vertical="center"/>
    </xf>
    <xf numFmtId="0" fontId="14" fillId="35" borderId="0" applyNumberFormat="0" applyBorder="0" applyAlignment="0" applyProtection="0">
      <alignment vertical="center"/>
    </xf>
    <xf numFmtId="0" fontId="36" fillId="0" borderId="0" applyNumberFormat="0" applyFill="0" applyBorder="0" applyAlignment="0" applyProtection="0">
      <alignment vertical="center"/>
    </xf>
    <xf numFmtId="0" fontId="38" fillId="0" borderId="0"/>
    <xf numFmtId="0" fontId="4" fillId="0" borderId="0"/>
    <xf numFmtId="0" fontId="4" fillId="0" borderId="0"/>
  </cellStyleXfs>
  <cellXfs count="483">
    <xf numFmtId="0" fontId="0" fillId="0" borderId="0" xfId="0">
      <alignment vertical="center"/>
    </xf>
    <xf numFmtId="0" fontId="9" fillId="0" borderId="0" xfId="0" applyFont="1">
      <alignment vertical="center"/>
    </xf>
    <xf numFmtId="0" fontId="14" fillId="0" borderId="0" xfId="13">
      <alignment vertical="center"/>
    </xf>
    <xf numFmtId="0" fontId="33" fillId="0" borderId="0" xfId="13" applyFont="1">
      <alignment vertical="center"/>
    </xf>
    <xf numFmtId="0" fontId="34" fillId="0" borderId="0" xfId="13" applyFont="1">
      <alignment vertical="center"/>
    </xf>
    <xf numFmtId="0" fontId="35" fillId="0" borderId="0" xfId="13" applyFont="1">
      <alignment vertical="center"/>
    </xf>
    <xf numFmtId="14" fontId="14" fillId="0" borderId="0" xfId="13" applyNumberFormat="1">
      <alignment vertical="center"/>
    </xf>
    <xf numFmtId="0" fontId="37" fillId="0" borderId="0" xfId="13" applyFont="1">
      <alignment vertical="center"/>
    </xf>
    <xf numFmtId="0" fontId="33" fillId="0" borderId="0" xfId="13" applyFont="1" applyAlignment="1">
      <alignment horizontal="left" vertical="center"/>
    </xf>
    <xf numFmtId="0" fontId="34" fillId="0" borderId="0" xfId="13" applyFont="1" applyAlignment="1">
      <alignment horizontal="right" vertical="center"/>
    </xf>
    <xf numFmtId="0" fontId="33" fillId="0" borderId="0" xfId="13" applyFont="1" applyAlignment="1">
      <alignment horizontal="center" vertical="center"/>
    </xf>
    <xf numFmtId="49" fontId="39" fillId="0" borderId="0" xfId="13" applyNumberFormat="1" applyFont="1" applyAlignment="1">
      <alignment horizontal="left" vertical="center"/>
    </xf>
    <xf numFmtId="0" fontId="0" fillId="0" borderId="24" xfId="0" applyBorder="1">
      <alignment vertical="center"/>
    </xf>
    <xf numFmtId="0" fontId="0" fillId="0" borderId="28" xfId="0" applyBorder="1">
      <alignment vertical="center"/>
    </xf>
    <xf numFmtId="0" fontId="40" fillId="0" borderId="0" xfId="0" applyFont="1">
      <alignment vertical="center"/>
    </xf>
    <xf numFmtId="0" fontId="14" fillId="0" borderId="0" xfId="13" applyAlignment="1">
      <alignment horizontal="left" vertical="center" shrinkToFit="1"/>
    </xf>
    <xf numFmtId="0" fontId="41" fillId="0" borderId="0" xfId="0" applyFont="1">
      <alignment vertical="center"/>
    </xf>
    <xf numFmtId="0" fontId="41" fillId="0" borderId="24" xfId="0" applyFont="1" applyBorder="1">
      <alignment vertical="center"/>
    </xf>
    <xf numFmtId="0" fontId="42" fillId="0" borderId="0" xfId="0" applyFont="1" applyAlignment="1">
      <alignment horizontal="center" vertical="center"/>
    </xf>
    <xf numFmtId="0" fontId="42" fillId="0" borderId="0" xfId="0" applyFont="1">
      <alignment vertical="center"/>
    </xf>
    <xf numFmtId="0" fontId="14" fillId="0" borderId="0" xfId="13" applyAlignment="1">
      <alignment horizontal="left" vertical="center"/>
    </xf>
    <xf numFmtId="0" fontId="41" fillId="0" borderId="0" xfId="0" applyFont="1" applyAlignment="1">
      <alignment horizontal="center" vertical="center"/>
    </xf>
    <xf numFmtId="0" fontId="40" fillId="0" borderId="0" xfId="0" applyFont="1" applyAlignment="1">
      <alignment horizontal="center" vertical="center"/>
    </xf>
    <xf numFmtId="0" fontId="34" fillId="0" borderId="0" xfId="0" applyFont="1">
      <alignment vertical="center"/>
    </xf>
    <xf numFmtId="0" fontId="49" fillId="2" borderId="19" xfId="8" applyFont="1" applyFill="1" applyBorder="1" applyAlignment="1">
      <alignment horizontal="left" vertical="center"/>
    </xf>
    <xf numFmtId="0" fontId="49" fillId="2" borderId="19" xfId="8" applyFont="1" applyFill="1" applyBorder="1" applyAlignment="1">
      <alignment horizontal="left" vertical="center" wrapText="1"/>
    </xf>
    <xf numFmtId="0" fontId="49" fillId="3" borderId="19" xfId="8" applyFont="1" applyFill="1" applyBorder="1" applyAlignment="1">
      <alignment vertical="center" wrapText="1"/>
    </xf>
    <xf numFmtId="0" fontId="49" fillId="3" borderId="25" xfId="8" applyFont="1" applyFill="1" applyBorder="1" applyAlignment="1">
      <alignment vertical="center" wrapText="1"/>
    </xf>
    <xf numFmtId="0" fontId="49" fillId="3" borderId="19" xfId="8" applyFont="1" applyFill="1" applyBorder="1" applyAlignment="1">
      <alignment horizontal="left" vertical="center" wrapText="1"/>
    </xf>
    <xf numFmtId="0" fontId="34" fillId="0" borderId="0" xfId="0" applyFont="1" applyAlignment="1">
      <alignment horizontal="left" vertical="center"/>
    </xf>
    <xf numFmtId="0" fontId="41" fillId="0" borderId="21" xfId="0" applyFont="1" applyBorder="1" applyAlignment="1">
      <alignment horizontal="left" vertical="center"/>
    </xf>
    <xf numFmtId="0" fontId="49" fillId="3" borderId="19" xfId="57" applyFont="1" applyFill="1" applyBorder="1" applyAlignment="1">
      <alignment horizontal="left" vertical="center" wrapText="1"/>
    </xf>
    <xf numFmtId="0" fontId="49" fillId="3" borderId="19" xfId="57" applyFont="1" applyFill="1" applyBorder="1" applyAlignment="1">
      <alignment horizontal="left" vertical="center"/>
    </xf>
    <xf numFmtId="0" fontId="49" fillId="3" borderId="19" xfId="57" applyFont="1" applyFill="1" applyBorder="1" applyAlignment="1">
      <alignment horizontal="center" vertical="center" shrinkToFit="1"/>
    </xf>
    <xf numFmtId="0" fontId="34" fillId="0" borderId="0" xfId="0" applyFont="1" applyAlignment="1">
      <alignment vertical="center" shrinkToFit="1"/>
    </xf>
    <xf numFmtId="0" fontId="34" fillId="0" borderId="0" xfId="0" applyFont="1" applyAlignment="1">
      <alignment horizontal="left" vertical="center" shrinkToFit="1"/>
    </xf>
    <xf numFmtId="0" fontId="39" fillId="0" borderId="0" xfId="0" applyFont="1" applyAlignment="1">
      <alignment horizontal="left" vertical="center" shrinkToFit="1"/>
    </xf>
    <xf numFmtId="0" fontId="0" fillId="0" borderId="0" xfId="0" applyAlignment="1">
      <alignment vertical="center" shrinkToFit="1"/>
    </xf>
    <xf numFmtId="0" fontId="8" fillId="0" borderId="5" xfId="8" applyBorder="1" applyAlignment="1">
      <alignment shrinkToFit="1"/>
    </xf>
    <xf numFmtId="0" fontId="8" fillId="0" borderId="5" xfId="9" applyBorder="1" applyAlignment="1">
      <alignment shrinkToFit="1"/>
    </xf>
    <xf numFmtId="0" fontId="4" fillId="0" borderId="5" xfId="6" applyBorder="1" applyAlignment="1">
      <alignment shrinkToFit="1"/>
    </xf>
    <xf numFmtId="0" fontId="4" fillId="0" borderId="5" xfId="9" applyFont="1" applyBorder="1" applyAlignment="1">
      <alignment shrinkToFit="1"/>
    </xf>
    <xf numFmtId="0" fontId="4" fillId="0" borderId="0" xfId="6" applyAlignment="1">
      <alignment shrinkToFit="1"/>
    </xf>
    <xf numFmtId="0" fontId="8" fillId="0" borderId="0" xfId="8" applyAlignment="1">
      <alignment shrinkToFit="1"/>
    </xf>
    <xf numFmtId="0" fontId="3" fillId="0" borderId="19" xfId="2" applyBorder="1" applyAlignment="1">
      <alignment vertical="center"/>
    </xf>
    <xf numFmtId="0" fontId="3" fillId="0" borderId="0" xfId="2" applyAlignment="1">
      <alignment vertical="center"/>
    </xf>
    <xf numFmtId="0" fontId="49" fillId="3" borderId="19" xfId="57" applyFont="1" applyFill="1" applyBorder="1" applyAlignment="1">
      <alignment horizontal="left" vertical="center" shrinkToFit="1"/>
    </xf>
    <xf numFmtId="0" fontId="41" fillId="0" borderId="21" xfId="0" applyFont="1" applyBorder="1">
      <alignment vertical="center"/>
    </xf>
    <xf numFmtId="0" fontId="0" fillId="0" borderId="22" xfId="0" applyBorder="1">
      <alignment vertical="center"/>
    </xf>
    <xf numFmtId="0" fontId="41" fillId="0" borderId="15" xfId="0" applyFont="1" applyBorder="1">
      <alignment vertical="center"/>
    </xf>
    <xf numFmtId="0" fontId="41" fillId="0" borderId="29" xfId="0" applyFont="1" applyBorder="1" applyAlignment="1">
      <alignment horizontal="center" vertical="center"/>
    </xf>
    <xf numFmtId="0" fontId="48" fillId="0" borderId="0" xfId="0" applyFont="1">
      <alignment vertical="center"/>
    </xf>
    <xf numFmtId="0" fontId="48" fillId="0" borderId="0" xfId="0" applyFont="1" applyAlignment="1">
      <alignment vertical="center" wrapText="1"/>
    </xf>
    <xf numFmtId="0" fontId="41" fillId="0" borderId="0" xfId="0" applyFont="1" applyAlignment="1">
      <alignment vertical="center" wrapText="1"/>
    </xf>
    <xf numFmtId="0" fontId="42" fillId="0" borderId="0" xfId="0" applyFont="1" applyAlignment="1">
      <alignment vertical="center" wrapText="1"/>
    </xf>
    <xf numFmtId="0" fontId="33" fillId="4" borderId="21" xfId="13" applyFont="1" applyFill="1" applyBorder="1">
      <alignment vertical="center"/>
    </xf>
    <xf numFmtId="0" fontId="33" fillId="4" borderId="22" xfId="13" applyFont="1" applyFill="1" applyBorder="1">
      <alignment vertical="center"/>
    </xf>
    <xf numFmtId="0" fontId="33" fillId="4" borderId="20" xfId="13" applyFont="1" applyFill="1" applyBorder="1">
      <alignment vertical="center"/>
    </xf>
    <xf numFmtId="0" fontId="33" fillId="0" borderId="19" xfId="13" applyFont="1" applyBorder="1">
      <alignment vertical="center"/>
    </xf>
    <xf numFmtId="0" fontId="49" fillId="2" borderId="29" xfId="8" applyFont="1" applyFill="1" applyBorder="1" applyAlignment="1">
      <alignment horizontal="left" vertical="center" wrapText="1"/>
    </xf>
    <xf numFmtId="0" fontId="39" fillId="3" borderId="1" xfId="6" applyFont="1" applyFill="1" applyBorder="1" applyAlignment="1">
      <alignment horizontal="left" vertical="center" wrapText="1"/>
    </xf>
    <xf numFmtId="0" fontId="39" fillId="3" borderId="52" xfId="6" applyFont="1" applyFill="1" applyBorder="1" applyAlignment="1">
      <alignment horizontal="left" vertical="center" wrapText="1"/>
    </xf>
    <xf numFmtId="0" fontId="39" fillId="3" borderId="19" xfId="57" applyFont="1" applyFill="1" applyBorder="1" applyAlignment="1">
      <alignment horizontal="center" vertical="center" wrapText="1"/>
    </xf>
    <xf numFmtId="0" fontId="39" fillId="3" borderId="53" xfId="6" applyFont="1" applyFill="1" applyBorder="1" applyAlignment="1">
      <alignment horizontal="left" vertical="center" wrapText="1"/>
    </xf>
    <xf numFmtId="0" fontId="39" fillId="0" borderId="0" xfId="0" applyFont="1">
      <alignment vertical="center"/>
    </xf>
    <xf numFmtId="0" fontId="34" fillId="0" borderId="54" xfId="0" applyFont="1" applyBorder="1">
      <alignment vertical="center"/>
    </xf>
    <xf numFmtId="0" fontId="34" fillId="0" borderId="55" xfId="0" applyFont="1" applyBorder="1">
      <alignment vertical="center"/>
    </xf>
    <xf numFmtId="0" fontId="34" fillId="36" borderId="56" xfId="0" applyFont="1" applyFill="1" applyBorder="1" applyAlignment="1">
      <alignment vertical="center" shrinkToFit="1"/>
    </xf>
    <xf numFmtId="0" fontId="34" fillId="38" borderId="57" xfId="0" applyFont="1" applyFill="1" applyBorder="1" applyAlignment="1">
      <alignment vertical="center" shrinkToFit="1"/>
    </xf>
    <xf numFmtId="0" fontId="33" fillId="0" borderId="0" xfId="13" applyFont="1" applyAlignment="1">
      <alignment horizontal="right" vertical="center"/>
    </xf>
    <xf numFmtId="0" fontId="12" fillId="2" borderId="19" xfId="0" applyFont="1" applyFill="1" applyBorder="1" applyAlignment="1">
      <alignment horizontal="left" vertical="center" wrapText="1"/>
    </xf>
    <xf numFmtId="0" fontId="9" fillId="0" borderId="0" xfId="0" applyFont="1" applyAlignment="1">
      <alignment vertical="center" wrapText="1"/>
    </xf>
    <xf numFmtId="0" fontId="5" fillId="3" borderId="19" xfId="8" applyFont="1" applyFill="1" applyBorder="1" applyAlignment="1">
      <alignment horizontal="left" vertical="center" wrapText="1"/>
    </xf>
    <xf numFmtId="0" fontId="11" fillId="2" borderId="19" xfId="0" applyFont="1" applyFill="1" applyBorder="1" applyAlignment="1">
      <alignment horizontal="left" vertical="center" wrapText="1"/>
    </xf>
    <xf numFmtId="0" fontId="5" fillId="3" borderId="2" xfId="8" applyFont="1" applyFill="1" applyBorder="1" applyAlignment="1">
      <alignment horizontal="left" vertical="center" wrapText="1"/>
    </xf>
    <xf numFmtId="0" fontId="5" fillId="3" borderId="4" xfId="8" applyFont="1" applyFill="1" applyBorder="1" applyAlignment="1">
      <alignment horizontal="left" vertical="center" wrapText="1"/>
    </xf>
    <xf numFmtId="0" fontId="5" fillId="3" borderId="3" xfId="8" applyFont="1" applyFill="1" applyBorder="1" applyAlignment="1">
      <alignment horizontal="left" vertical="center" wrapText="1"/>
    </xf>
    <xf numFmtId="0" fontId="9" fillId="0" borderId="0" xfId="0" applyFont="1" applyAlignment="1">
      <alignment horizontal="left" vertical="center" wrapText="1"/>
    </xf>
    <xf numFmtId="0" fontId="5" fillId="4" borderId="19" xfId="8" applyFont="1" applyFill="1" applyBorder="1" applyAlignment="1">
      <alignment horizontal="left" vertical="center" wrapText="1"/>
    </xf>
    <xf numFmtId="0" fontId="11" fillId="4" borderId="19" xfId="0" applyFont="1" applyFill="1" applyBorder="1" applyAlignment="1">
      <alignment horizontal="left" vertical="center" wrapText="1"/>
    </xf>
    <xf numFmtId="0" fontId="5" fillId="4" borderId="22" xfId="8" applyFont="1" applyFill="1" applyBorder="1" applyAlignment="1">
      <alignment horizontal="left" vertical="center" wrapText="1"/>
    </xf>
    <xf numFmtId="14" fontId="10" fillId="4" borderId="19" xfId="6" applyNumberFormat="1" applyFont="1" applyFill="1" applyBorder="1" applyAlignment="1">
      <alignment horizontal="left" vertical="center" wrapText="1"/>
    </xf>
    <xf numFmtId="0" fontId="4" fillId="0" borderId="5" xfId="58" applyBorder="1" applyAlignment="1">
      <alignment wrapText="1"/>
    </xf>
    <xf numFmtId="14" fontId="5" fillId="4" borderId="19" xfId="8" applyNumberFormat="1" applyFont="1" applyFill="1" applyBorder="1" applyAlignment="1">
      <alignment horizontal="left" vertical="center" wrapText="1"/>
    </xf>
    <xf numFmtId="0" fontId="52" fillId="0" borderId="5" xfId="6" applyFont="1" applyBorder="1" applyAlignment="1">
      <alignment shrinkToFit="1"/>
    </xf>
    <xf numFmtId="0" fontId="52" fillId="0" borderId="5" xfId="8" applyFont="1" applyBorder="1" applyAlignment="1">
      <alignment shrinkToFit="1"/>
    </xf>
    <xf numFmtId="0" fontId="3" fillId="0" borderId="5" xfId="58" applyFont="1" applyBorder="1" applyAlignment="1">
      <alignment horizontal="right" wrapText="1"/>
    </xf>
    <xf numFmtId="0" fontId="3" fillId="0" borderId="5" xfId="6" applyFont="1" applyBorder="1" applyAlignment="1">
      <alignment shrinkToFit="1"/>
    </xf>
    <xf numFmtId="0" fontId="53" fillId="0" borderId="0" xfId="0" applyFont="1" applyAlignment="1">
      <alignment vertical="center" shrinkToFit="1"/>
    </xf>
    <xf numFmtId="0" fontId="54" fillId="0" borderId="19" xfId="0" applyFont="1" applyBorder="1" applyAlignment="1">
      <alignment vertical="center" shrinkToFit="1"/>
    </xf>
    <xf numFmtId="0" fontId="54" fillId="0" borderId="19" xfId="0" applyFont="1" applyBorder="1">
      <alignment vertical="center"/>
    </xf>
    <xf numFmtId="0" fontId="54" fillId="36" borderId="19" xfId="0" applyFont="1" applyFill="1" applyBorder="1">
      <alignment vertical="center"/>
    </xf>
    <xf numFmtId="0" fontId="54" fillId="0" borderId="0" xfId="0" applyFont="1">
      <alignment vertical="center"/>
    </xf>
    <xf numFmtId="0" fontId="54" fillId="0" borderId="0" xfId="0" applyFont="1" applyAlignment="1">
      <alignment vertical="center" shrinkToFit="1"/>
    </xf>
    <xf numFmtId="49" fontId="49" fillId="38" borderId="19" xfId="8" applyNumberFormat="1" applyFont="1" applyFill="1" applyBorder="1" applyAlignment="1" applyProtection="1">
      <alignment vertical="center"/>
      <protection locked="0"/>
    </xf>
    <xf numFmtId="164" fontId="49" fillId="4" borderId="29" xfId="57" applyNumberFormat="1" applyFont="1" applyFill="1" applyBorder="1" applyAlignment="1" applyProtection="1">
      <alignment horizontal="left" vertical="center"/>
      <protection locked="0"/>
    </xf>
    <xf numFmtId="0" fontId="39" fillId="4" borderId="29" xfId="0" applyFont="1" applyFill="1" applyBorder="1" applyAlignment="1" applyProtection="1">
      <alignment horizontal="left" vertical="center" shrinkToFit="1"/>
      <protection locked="0"/>
    </xf>
    <xf numFmtId="164" fontId="49" fillId="4" borderId="19" xfId="57" applyNumberFormat="1" applyFont="1" applyFill="1" applyBorder="1" applyAlignment="1" applyProtection="1">
      <alignment horizontal="left" vertical="center"/>
      <protection locked="0"/>
    </xf>
    <xf numFmtId="0" fontId="49" fillId="4" borderId="19" xfId="57" applyFont="1" applyFill="1" applyBorder="1" applyAlignment="1" applyProtection="1">
      <alignment horizontal="left" vertical="center" shrinkToFit="1"/>
      <protection locked="0"/>
    </xf>
    <xf numFmtId="0" fontId="49" fillId="4" borderId="19" xfId="57" applyFont="1" applyFill="1" applyBorder="1" applyAlignment="1" applyProtection="1">
      <alignment vertical="center" shrinkToFit="1"/>
      <protection locked="0"/>
    </xf>
    <xf numFmtId="0" fontId="54" fillId="4" borderId="19" xfId="0" applyFont="1" applyFill="1" applyBorder="1" applyProtection="1">
      <alignment vertical="center"/>
      <protection locked="0"/>
    </xf>
    <xf numFmtId="0" fontId="33" fillId="0" borderId="31" xfId="13" applyFont="1" applyBorder="1" applyAlignment="1" applyProtection="1">
      <alignment horizontal="center" vertical="center"/>
      <protection locked="0"/>
    </xf>
    <xf numFmtId="0" fontId="33" fillId="0" borderId="41" xfId="13" applyFont="1" applyBorder="1" applyAlignment="1" applyProtection="1">
      <alignment horizontal="center" vertical="center"/>
      <protection locked="0"/>
    </xf>
    <xf numFmtId="49" fontId="49" fillId="4" borderId="29" xfId="57" applyNumberFormat="1" applyFont="1" applyFill="1" applyBorder="1" applyAlignment="1" applyProtection="1">
      <alignment vertical="center" shrinkToFit="1"/>
      <protection locked="0"/>
    </xf>
    <xf numFmtId="49" fontId="49" fillId="4" borderId="52" xfId="57" applyNumberFormat="1" applyFont="1" applyFill="1" applyBorder="1" applyAlignment="1" applyProtection="1">
      <alignment vertical="center" shrinkToFit="1"/>
      <protection locked="0"/>
    </xf>
    <xf numFmtId="49" fontId="49" fillId="38" borderId="52" xfId="57" applyNumberFormat="1" applyFont="1" applyFill="1" applyBorder="1" applyAlignment="1" applyProtection="1">
      <alignment vertical="center" shrinkToFit="1"/>
      <protection locked="0"/>
    </xf>
    <xf numFmtId="49" fontId="49" fillId="38" borderId="1" xfId="57" applyNumberFormat="1" applyFont="1" applyFill="1" applyBorder="1" applyAlignment="1" applyProtection="1">
      <alignment vertical="center" shrinkToFit="1"/>
      <protection locked="0"/>
    </xf>
    <xf numFmtId="49" fontId="0" fillId="0" borderId="29" xfId="0" applyNumberFormat="1" applyBorder="1" applyAlignment="1" applyProtection="1">
      <alignment horizontal="center" vertical="center"/>
      <protection locked="0"/>
    </xf>
    <xf numFmtId="0" fontId="55" fillId="0" borderId="0" xfId="0" applyFont="1">
      <alignment vertical="center"/>
    </xf>
    <xf numFmtId="0" fontId="55" fillId="0" borderId="0" xfId="0" applyFont="1" applyAlignment="1">
      <alignment horizontal="center" vertical="center"/>
    </xf>
    <xf numFmtId="0" fontId="55" fillId="0" borderId="58" xfId="0" applyFont="1" applyBorder="1" applyAlignment="1">
      <alignment horizontal="center" vertical="center"/>
    </xf>
    <xf numFmtId="0" fontId="55" fillId="0" borderId="59" xfId="0" applyFont="1" applyBorder="1">
      <alignment vertical="center"/>
    </xf>
    <xf numFmtId="0" fontId="55" fillId="0" borderId="18" xfId="0" applyFont="1" applyBorder="1" applyAlignment="1">
      <alignment horizontal="center" vertical="center"/>
    </xf>
    <xf numFmtId="0" fontId="55" fillId="0" borderId="16" xfId="0" applyFont="1" applyBorder="1">
      <alignment vertical="center"/>
    </xf>
    <xf numFmtId="0" fontId="55" fillId="0" borderId="49" xfId="0" applyFont="1" applyBorder="1">
      <alignment vertical="center"/>
    </xf>
    <xf numFmtId="0" fontId="55" fillId="0" borderId="58" xfId="0" applyFont="1" applyBorder="1">
      <alignment vertical="center"/>
    </xf>
    <xf numFmtId="0" fontId="55" fillId="0" borderId="18" xfId="0" applyFont="1" applyBorder="1">
      <alignment vertical="center"/>
    </xf>
    <xf numFmtId="0" fontId="45" fillId="0" borderId="0" xfId="0" applyFont="1">
      <alignment vertical="center"/>
    </xf>
    <xf numFmtId="0" fontId="55" fillId="0" borderId="63" xfId="0" applyFont="1" applyBorder="1" applyAlignment="1">
      <alignment horizontal="center" vertical="center"/>
    </xf>
    <xf numFmtId="0" fontId="55" fillId="0" borderId="24" xfId="0" applyFont="1" applyBorder="1">
      <alignment vertical="center"/>
    </xf>
    <xf numFmtId="0" fontId="55" fillId="0" borderId="64" xfId="0" applyFont="1" applyBorder="1">
      <alignment vertical="center"/>
    </xf>
    <xf numFmtId="0" fontId="55" fillId="0" borderId="51" xfId="0" applyFont="1" applyBorder="1" applyAlignment="1">
      <alignment horizontal="center" vertical="center"/>
    </xf>
    <xf numFmtId="0" fontId="55" fillId="0" borderId="17" xfId="0" applyFont="1" applyBorder="1">
      <alignment vertical="center"/>
    </xf>
    <xf numFmtId="0" fontId="55" fillId="0" borderId="45" xfId="0" applyFont="1" applyBorder="1">
      <alignment vertical="center"/>
    </xf>
    <xf numFmtId="0" fontId="59" fillId="0" borderId="0" xfId="0" applyFont="1">
      <alignment vertical="center"/>
    </xf>
    <xf numFmtId="0" fontId="60" fillId="0" borderId="17" xfId="0" applyFont="1" applyBorder="1">
      <alignment vertical="center"/>
    </xf>
    <xf numFmtId="0" fontId="59" fillId="0" borderId="58" xfId="0" applyFont="1" applyBorder="1" applyAlignment="1">
      <alignment horizontal="center" vertical="center"/>
    </xf>
    <xf numFmtId="0" fontId="59" fillId="0" borderId="51" xfId="0" quotePrefix="1" applyFont="1" applyBorder="1" applyAlignment="1">
      <alignment horizontal="center" vertical="center"/>
    </xf>
    <xf numFmtId="0" fontId="59" fillId="0" borderId="17" xfId="0" applyFont="1" applyBorder="1">
      <alignment vertical="center"/>
    </xf>
    <xf numFmtId="0" fontId="59" fillId="0" borderId="58" xfId="0" quotePrefix="1" applyFont="1" applyBorder="1" applyAlignment="1">
      <alignment horizontal="center" vertical="center"/>
    </xf>
    <xf numFmtId="0" fontId="55" fillId="0" borderId="63" xfId="0" applyFont="1" applyBorder="1">
      <alignment vertical="center"/>
    </xf>
    <xf numFmtId="0" fontId="59" fillId="0" borderId="58" xfId="0" applyFont="1" applyBorder="1">
      <alignment vertical="center"/>
    </xf>
    <xf numFmtId="0" fontId="61" fillId="0" borderId="0" xfId="0" applyFont="1">
      <alignment vertical="center"/>
    </xf>
    <xf numFmtId="0" fontId="55" fillId="0" borderId="0" xfId="0" quotePrefix="1" applyFont="1">
      <alignment vertical="center"/>
    </xf>
    <xf numFmtId="0" fontId="61" fillId="0" borderId="58" xfId="0" quotePrefix="1" applyFont="1" applyBorder="1" applyAlignment="1">
      <alignment horizontal="center" vertical="center"/>
    </xf>
    <xf numFmtId="0" fontId="67" fillId="0" borderId="0" xfId="0" applyFont="1">
      <alignment vertical="center"/>
    </xf>
    <xf numFmtId="0" fontId="68" fillId="0" borderId="0" xfId="0" applyFont="1">
      <alignment vertical="center"/>
    </xf>
    <xf numFmtId="0" fontId="67" fillId="0" borderId="0" xfId="0" applyFont="1" applyAlignment="1">
      <alignment vertical="center" wrapText="1"/>
    </xf>
    <xf numFmtId="0" fontId="72" fillId="0" borderId="0" xfId="0" applyFont="1">
      <alignment vertical="center"/>
    </xf>
    <xf numFmtId="0" fontId="71" fillId="0" borderId="0" xfId="0" applyFont="1" applyAlignment="1" applyProtection="1">
      <alignment horizontal="center" vertical="center"/>
      <protection locked="0"/>
    </xf>
    <xf numFmtId="0" fontId="72" fillId="0" borderId="0" xfId="0" applyFont="1" applyAlignment="1" applyProtection="1">
      <alignment horizontal="right" vertical="center"/>
      <protection locked="0"/>
    </xf>
    <xf numFmtId="0" fontId="72" fillId="0" borderId="0" xfId="0" applyFont="1" applyProtection="1">
      <alignment vertical="center"/>
      <protection locked="0"/>
    </xf>
    <xf numFmtId="0" fontId="72" fillId="0" borderId="0" xfId="0" applyFont="1" applyAlignment="1">
      <alignment horizontal="center" vertical="center"/>
    </xf>
    <xf numFmtId="0" fontId="72" fillId="39" borderId="19" xfId="0" applyFont="1" applyFill="1" applyBorder="1" applyAlignment="1" applyProtection="1">
      <alignment horizontal="center" vertical="center"/>
      <protection locked="0"/>
    </xf>
    <xf numFmtId="0" fontId="72" fillId="0" borderId="50" xfId="0" applyFont="1" applyBorder="1" applyProtection="1">
      <alignment vertical="center"/>
      <protection locked="0"/>
    </xf>
    <xf numFmtId="0" fontId="72" fillId="0" borderId="1" xfId="0" applyFont="1" applyBorder="1" applyProtection="1">
      <alignment vertical="center"/>
      <protection locked="0"/>
    </xf>
    <xf numFmtId="0" fontId="33" fillId="0" borderId="19" xfId="13" applyFont="1" applyBorder="1" applyAlignment="1" applyProtection="1">
      <alignment horizontal="center" vertical="center"/>
      <protection locked="0"/>
    </xf>
    <xf numFmtId="0" fontId="0" fillId="0" borderId="0" xfId="0" applyAlignment="1">
      <alignment vertical="center" wrapText="1" shrinkToFit="1"/>
    </xf>
    <xf numFmtId="0" fontId="73" fillId="0" borderId="0" xfId="0" applyFont="1" applyAlignment="1">
      <alignment horizontal="left" vertical="top"/>
    </xf>
    <xf numFmtId="0" fontId="73" fillId="0" borderId="0" xfId="0" applyFont="1">
      <alignment vertical="center"/>
    </xf>
    <xf numFmtId="0" fontId="73" fillId="0" borderId="0" xfId="0" applyFont="1" applyAlignment="1">
      <alignment horizontal="left" vertical="center"/>
    </xf>
    <xf numFmtId="14" fontId="0" fillId="0" borderId="0" xfId="0" applyNumberFormat="1" applyAlignment="1">
      <alignment vertical="center" shrinkToFit="1"/>
    </xf>
    <xf numFmtId="0" fontId="80" fillId="0" borderId="0" xfId="0" applyFont="1">
      <alignment vertical="center"/>
    </xf>
    <xf numFmtId="0" fontId="81" fillId="0" borderId="0" xfId="0" applyFont="1">
      <alignment vertical="center"/>
    </xf>
    <xf numFmtId="0" fontId="75" fillId="0" borderId="0" xfId="0" applyFont="1">
      <alignment vertical="center"/>
    </xf>
    <xf numFmtId="0" fontId="39" fillId="3" borderId="19" xfId="6" applyFont="1" applyFill="1" applyBorder="1" applyAlignment="1">
      <alignment horizontal="left" vertical="center" wrapText="1"/>
    </xf>
    <xf numFmtId="0" fontId="5" fillId="3" borderId="29" xfId="8" applyFont="1" applyFill="1" applyBorder="1" applyAlignment="1">
      <alignment horizontal="left" vertical="center" wrapText="1"/>
    </xf>
    <xf numFmtId="0" fontId="10" fillId="3" borderId="19" xfId="6" applyFont="1" applyFill="1" applyBorder="1" applyAlignment="1">
      <alignment horizontal="left" vertical="center" wrapText="1"/>
    </xf>
    <xf numFmtId="0" fontId="10" fillId="3" borderId="29" xfId="6" applyFont="1" applyFill="1" applyBorder="1" applyAlignment="1">
      <alignment horizontal="left" vertical="center" wrapText="1"/>
    </xf>
    <xf numFmtId="0" fontId="7" fillId="4" borderId="19" xfId="7" applyNumberFormat="1" applyFill="1" applyBorder="1" applyAlignment="1">
      <alignment horizontal="left" vertical="center" wrapText="1"/>
    </xf>
    <xf numFmtId="0" fontId="10" fillId="4" borderId="19" xfId="6" applyFont="1" applyFill="1" applyBorder="1" applyAlignment="1">
      <alignment horizontal="left" vertical="center" wrapText="1"/>
    </xf>
    <xf numFmtId="0" fontId="5" fillId="4" borderId="19" xfId="6" applyFont="1" applyFill="1" applyBorder="1" applyAlignment="1">
      <alignment horizontal="left" vertical="center" wrapText="1"/>
    </xf>
    <xf numFmtId="0" fontId="67" fillId="0" borderId="0" xfId="0" applyFont="1" applyAlignment="1">
      <alignment horizontal="center" vertical="center"/>
    </xf>
    <xf numFmtId="0" fontId="54" fillId="37" borderId="19" xfId="0" applyFont="1" applyFill="1" applyBorder="1">
      <alignment vertical="center"/>
    </xf>
    <xf numFmtId="0" fontId="84" fillId="0" borderId="5" xfId="6" applyFont="1" applyBorder="1"/>
    <xf numFmtId="0" fontId="84" fillId="0" borderId="5" xfId="6" applyFont="1" applyBorder="1" applyAlignment="1">
      <alignment horizontal="right"/>
    </xf>
    <xf numFmtId="0" fontId="41" fillId="0" borderId="50" xfId="0" applyFont="1" applyBorder="1" applyProtection="1">
      <alignment vertical="center"/>
      <protection locked="0"/>
    </xf>
    <xf numFmtId="0" fontId="54" fillId="36" borderId="0" xfId="0" applyFont="1" applyFill="1">
      <alignment vertical="center"/>
    </xf>
    <xf numFmtId="0" fontId="92" fillId="0" borderId="0" xfId="0" applyFont="1" applyAlignment="1">
      <alignment horizontal="left" vertical="center"/>
    </xf>
    <xf numFmtId="0" fontId="0" fillId="0" borderId="0" xfId="0" applyAlignment="1">
      <alignment vertical="center" wrapText="1"/>
    </xf>
    <xf numFmtId="0" fontId="0" fillId="0" borderId="0" xfId="0" applyFill="1" applyAlignment="1">
      <alignment vertical="center" wrapText="1"/>
    </xf>
    <xf numFmtId="0" fontId="0" fillId="43" borderId="19" xfId="0" applyFill="1" applyBorder="1" applyAlignment="1">
      <alignment vertical="center" wrapText="1"/>
    </xf>
    <xf numFmtId="0" fontId="57" fillId="40" borderId="65" xfId="0" applyFont="1" applyFill="1" applyBorder="1" applyAlignment="1">
      <alignment horizontal="center" vertical="center" textRotation="255" wrapText="1"/>
    </xf>
    <xf numFmtId="0" fontId="58" fillId="40" borderId="66" xfId="0" applyFont="1" applyFill="1" applyBorder="1" applyAlignment="1">
      <alignment horizontal="center" vertical="center" textRotation="255"/>
    </xf>
    <xf numFmtId="0" fontId="58" fillId="40" borderId="67" xfId="0" applyFont="1" applyFill="1" applyBorder="1" applyAlignment="1">
      <alignment horizontal="center" vertical="center" textRotation="255"/>
    </xf>
    <xf numFmtId="0" fontId="88" fillId="0" borderId="68" xfId="0" quotePrefix="1" applyFont="1" applyBorder="1" applyAlignment="1">
      <alignment horizontal="left" vertical="center"/>
    </xf>
    <xf numFmtId="0" fontId="78" fillId="0" borderId="26" xfId="0" applyFont="1" applyBorder="1" applyAlignment="1">
      <alignment horizontal="left" vertical="center"/>
    </xf>
    <xf numFmtId="0" fontId="78" fillId="0" borderId="69" xfId="0" applyFont="1" applyBorder="1" applyAlignment="1">
      <alignment horizontal="left" vertical="center"/>
    </xf>
    <xf numFmtId="0" fontId="78" fillId="0" borderId="18" xfId="0" applyFont="1" applyBorder="1" applyAlignment="1">
      <alignment horizontal="left" vertical="center"/>
    </xf>
    <xf numFmtId="0" fontId="78" fillId="0" borderId="16" xfId="0" applyFont="1" applyBorder="1" applyAlignment="1">
      <alignment horizontal="left" vertical="center"/>
    </xf>
    <xf numFmtId="0" fontId="78" fillId="0" borderId="49" xfId="0" applyFont="1" applyBorder="1" applyAlignment="1">
      <alignment horizontal="left" vertical="center"/>
    </xf>
    <xf numFmtId="0" fontId="78" fillId="0" borderId="58" xfId="0" quotePrefix="1" applyFont="1" applyBorder="1" applyAlignment="1">
      <alignment horizontal="left" vertical="center" wrapText="1"/>
    </xf>
    <xf numFmtId="0" fontId="78" fillId="0" borderId="0" xfId="0" quotePrefix="1" applyFont="1" applyAlignment="1">
      <alignment horizontal="left" vertical="center"/>
    </xf>
    <xf numFmtId="0" fontId="78" fillId="0" borderId="59" xfId="0" quotePrefix="1" applyFont="1" applyBorder="1" applyAlignment="1">
      <alignment horizontal="left" vertical="center"/>
    </xf>
    <xf numFmtId="0" fontId="78" fillId="0" borderId="58" xfId="0" quotePrefix="1" applyFont="1" applyBorder="1" applyAlignment="1">
      <alignment horizontal="left" vertical="center"/>
    </xf>
    <xf numFmtId="0" fontId="78" fillId="0" borderId="63" xfId="0" quotePrefix="1" applyFont="1" applyBorder="1" applyAlignment="1">
      <alignment horizontal="left" vertical="center"/>
    </xf>
    <xf numFmtId="0" fontId="78" fillId="0" borderId="24" xfId="0" quotePrefix="1" applyFont="1" applyBorder="1" applyAlignment="1">
      <alignment horizontal="left" vertical="center"/>
    </xf>
    <xf numFmtId="0" fontId="78" fillId="0" borderId="64" xfId="0" quotePrefix="1" applyFont="1" applyBorder="1" applyAlignment="1">
      <alignment horizontal="left" vertical="center"/>
    </xf>
    <xf numFmtId="0" fontId="57" fillId="42" borderId="66" xfId="0" applyFont="1" applyFill="1" applyBorder="1" applyAlignment="1">
      <alignment horizontal="center" vertical="center" textRotation="255"/>
    </xf>
    <xf numFmtId="0" fontId="57" fillId="42" borderId="67" xfId="0" applyFont="1" applyFill="1" applyBorder="1" applyAlignment="1">
      <alignment horizontal="center" vertical="center" textRotation="255"/>
    </xf>
    <xf numFmtId="0" fontId="64" fillId="41" borderId="60" xfId="0" applyFont="1" applyFill="1" applyBorder="1" applyAlignment="1">
      <alignment horizontal="center" vertical="center"/>
    </xf>
    <xf numFmtId="0" fontId="65" fillId="41" borderId="61" xfId="0" applyFont="1" applyFill="1" applyBorder="1" applyAlignment="1">
      <alignment horizontal="center" vertical="center"/>
    </xf>
    <xf numFmtId="0" fontId="65" fillId="41" borderId="62" xfId="0" applyFont="1" applyFill="1" applyBorder="1" applyAlignment="1">
      <alignment horizontal="center" vertical="center"/>
    </xf>
    <xf numFmtId="0" fontId="57" fillId="42" borderId="65" xfId="0" applyFont="1" applyFill="1" applyBorder="1" applyAlignment="1">
      <alignment horizontal="center" vertical="center" textRotation="255"/>
    </xf>
    <xf numFmtId="0" fontId="58" fillId="42" borderId="66" xfId="0" applyFont="1" applyFill="1" applyBorder="1" applyAlignment="1">
      <alignment horizontal="center" vertical="center" textRotation="255"/>
    </xf>
    <xf numFmtId="0" fontId="58" fillId="42" borderId="65" xfId="0" applyFont="1" applyFill="1" applyBorder="1" applyAlignment="1">
      <alignment horizontal="center" vertical="center"/>
    </xf>
    <xf numFmtId="0" fontId="58" fillId="42" borderId="66" xfId="0" applyFont="1" applyFill="1" applyBorder="1" applyAlignment="1">
      <alignment horizontal="center" vertical="center"/>
    </xf>
    <xf numFmtId="0" fontId="58" fillId="42" borderId="67" xfId="0" applyFont="1" applyFill="1" applyBorder="1" applyAlignment="1">
      <alignment horizontal="center" vertical="center"/>
    </xf>
    <xf numFmtId="0" fontId="74" fillId="0" borderId="51" xfId="0" applyFont="1" applyBorder="1" applyAlignment="1">
      <alignment horizontal="left" vertical="center" wrapText="1"/>
    </xf>
    <xf numFmtId="0" fontId="59" fillId="0" borderId="17" xfId="0" applyFont="1" applyBorder="1" applyAlignment="1">
      <alignment horizontal="left" vertical="center"/>
    </xf>
    <xf numFmtId="0" fontId="59" fillId="0" borderId="45" xfId="0" applyFont="1" applyBorder="1" applyAlignment="1">
      <alignment horizontal="left" vertical="center"/>
    </xf>
    <xf numFmtId="0" fontId="59" fillId="0" borderId="58" xfId="0" applyFont="1" applyBorder="1" applyAlignment="1">
      <alignment horizontal="left" vertical="center"/>
    </xf>
    <xf numFmtId="0" fontId="59" fillId="0" borderId="0" xfId="0" applyFont="1" applyAlignment="1">
      <alignment horizontal="left" vertical="center"/>
    </xf>
    <xf numFmtId="0" fontId="59" fillId="0" borderId="59" xfId="0" applyFont="1" applyBorder="1" applyAlignment="1">
      <alignment horizontal="left" vertical="center"/>
    </xf>
    <xf numFmtId="0" fontId="59" fillId="0" borderId="18" xfId="0" applyFont="1" applyBorder="1" applyAlignment="1">
      <alignment horizontal="left" vertical="center"/>
    </xf>
    <xf numFmtId="0" fontId="59" fillId="0" borderId="16" xfId="0" applyFont="1" applyBorder="1" applyAlignment="1">
      <alignment horizontal="left" vertical="center"/>
    </xf>
    <xf numFmtId="0" fontId="59" fillId="0" borderId="49" xfId="0" applyFont="1" applyBorder="1" applyAlignment="1">
      <alignment horizontal="left" vertical="center"/>
    </xf>
    <xf numFmtId="0" fontId="57" fillId="42" borderId="65" xfId="0" applyFont="1" applyFill="1" applyBorder="1" applyAlignment="1">
      <alignment horizontal="center" vertical="center" wrapText="1"/>
    </xf>
    <xf numFmtId="0" fontId="58" fillId="42" borderId="66" xfId="0" applyFont="1" applyFill="1" applyBorder="1" applyAlignment="1">
      <alignment horizontal="center" vertical="center" wrapText="1"/>
    </xf>
    <xf numFmtId="0" fontId="60" fillId="0" borderId="0" xfId="0" applyFont="1" applyAlignment="1">
      <alignment horizontal="left" vertical="center" wrapText="1"/>
    </xf>
    <xf numFmtId="0" fontId="60" fillId="0" borderId="59" xfId="0" applyFont="1" applyBorder="1" applyAlignment="1">
      <alignment horizontal="left" vertical="center" wrapText="1"/>
    </xf>
    <xf numFmtId="14" fontId="55" fillId="0" borderId="0" xfId="0" applyNumberFormat="1" applyFont="1" applyAlignment="1">
      <alignment horizontal="right" vertical="center"/>
    </xf>
    <xf numFmtId="0" fontId="62" fillId="0" borderId="0" xfId="0" applyFont="1" applyAlignment="1">
      <alignment horizontal="center" vertical="center"/>
    </xf>
    <xf numFmtId="0" fontId="63" fillId="0" borderId="0" xfId="0" applyFont="1" applyAlignment="1">
      <alignment horizontal="center" vertical="center"/>
    </xf>
    <xf numFmtId="0" fontId="74" fillId="0" borderId="51" xfId="0" applyFont="1" applyBorder="1" applyAlignment="1">
      <alignment horizontal="left" vertical="center"/>
    </xf>
    <xf numFmtId="0" fontId="59" fillId="0" borderId="68" xfId="0" quotePrefix="1" applyFont="1" applyBorder="1" applyAlignment="1">
      <alignment horizontal="left" vertical="center"/>
    </xf>
    <xf numFmtId="0" fontId="59" fillId="0" borderId="26" xfId="0" applyFont="1" applyBorder="1" applyAlignment="1">
      <alignment horizontal="left" vertical="center"/>
    </xf>
    <xf numFmtId="0" fontId="59" fillId="0" borderId="69" xfId="0" applyFont="1" applyBorder="1" applyAlignment="1">
      <alignment horizontal="left" vertical="center"/>
    </xf>
    <xf numFmtId="0" fontId="59" fillId="0" borderId="63" xfId="0" applyFont="1" applyBorder="1" applyAlignment="1">
      <alignment horizontal="left" vertical="center"/>
    </xf>
    <xf numFmtId="0" fontId="59" fillId="0" borderId="24" xfId="0" applyFont="1" applyBorder="1" applyAlignment="1">
      <alignment horizontal="left" vertical="center"/>
    </xf>
    <xf numFmtId="0" fontId="59" fillId="0" borderId="64" xfId="0" applyFont="1" applyBorder="1" applyAlignment="1">
      <alignment horizontal="left" vertical="center"/>
    </xf>
    <xf numFmtId="0" fontId="78" fillId="0" borderId="68" xfId="0" quotePrefix="1" applyFont="1" applyBorder="1" applyAlignment="1">
      <alignment horizontal="left" vertical="center"/>
    </xf>
    <xf numFmtId="0" fontId="59" fillId="0" borderId="51" xfId="0" applyFont="1" applyBorder="1" applyAlignment="1">
      <alignment horizontal="left" vertical="center"/>
    </xf>
    <xf numFmtId="0" fontId="59" fillId="0" borderId="58" xfId="0" quotePrefix="1" applyFont="1" applyBorder="1" applyAlignment="1">
      <alignment horizontal="left" vertical="center"/>
    </xf>
    <xf numFmtId="0" fontId="59" fillId="0" borderId="0" xfId="0" quotePrefix="1" applyFont="1" applyAlignment="1">
      <alignment horizontal="left" vertical="center"/>
    </xf>
    <xf numFmtId="0" fontId="59" fillId="0" borderId="59" xfId="0" quotePrefix="1" applyFont="1" applyBorder="1" applyAlignment="1">
      <alignment horizontal="left" vertical="center"/>
    </xf>
    <xf numFmtId="0" fontId="57" fillId="40" borderId="65" xfId="0" applyFont="1" applyFill="1" applyBorder="1" applyAlignment="1">
      <alignment horizontal="center" vertical="center" wrapText="1"/>
    </xf>
    <xf numFmtId="0" fontId="58" fillId="40" borderId="67" xfId="0" applyFont="1" applyFill="1" applyBorder="1" applyAlignment="1">
      <alignment horizontal="center" vertical="center"/>
    </xf>
    <xf numFmtId="0" fontId="64" fillId="4" borderId="60" xfId="0" applyFont="1" applyFill="1" applyBorder="1" applyAlignment="1">
      <alignment horizontal="center" vertical="center"/>
    </xf>
    <xf numFmtId="0" fontId="65" fillId="4" borderId="61" xfId="0" applyFont="1" applyFill="1" applyBorder="1" applyAlignment="1">
      <alignment horizontal="center" vertical="center"/>
    </xf>
    <xf numFmtId="0" fontId="65" fillId="4" borderId="62" xfId="0" applyFont="1" applyFill="1" applyBorder="1" applyAlignment="1">
      <alignment horizontal="center" vertical="center"/>
    </xf>
    <xf numFmtId="0" fontId="58" fillId="40" borderId="65" xfId="0" applyFont="1" applyFill="1" applyBorder="1" applyAlignment="1">
      <alignment horizontal="center" vertical="center"/>
    </xf>
    <xf numFmtId="0" fontId="58" fillId="40" borderId="66" xfId="0" applyFont="1" applyFill="1" applyBorder="1" applyAlignment="1">
      <alignment horizontal="center" vertical="center"/>
    </xf>
    <xf numFmtId="0" fontId="58" fillId="40" borderId="65" xfId="0" applyFont="1" applyFill="1" applyBorder="1" applyAlignment="1">
      <alignment horizontal="center" vertical="center" wrapText="1"/>
    </xf>
    <xf numFmtId="0" fontId="58" fillId="40" borderId="66" xfId="0" applyFont="1" applyFill="1" applyBorder="1" applyAlignment="1">
      <alignment horizontal="center" vertical="center" wrapText="1"/>
    </xf>
    <xf numFmtId="0" fontId="49" fillId="2" borderId="19" xfId="8" applyFont="1" applyFill="1" applyBorder="1" applyAlignment="1">
      <alignment horizontal="left" vertical="center" wrapText="1"/>
    </xf>
    <xf numFmtId="49" fontId="49" fillId="38" borderId="19" xfId="8" applyNumberFormat="1" applyFont="1" applyFill="1" applyBorder="1" applyAlignment="1" applyProtection="1">
      <alignment horizontal="left" vertical="center" shrinkToFit="1"/>
      <protection locked="0"/>
    </xf>
    <xf numFmtId="0" fontId="49" fillId="4" borderId="1" xfId="8" applyFont="1" applyFill="1" applyBorder="1" applyAlignment="1" applyProtection="1">
      <alignment horizontal="left" vertical="center" shrinkToFit="1"/>
      <protection locked="0"/>
    </xf>
    <xf numFmtId="0" fontId="49" fillId="3" borderId="19" xfId="8" applyFont="1" applyFill="1" applyBorder="1" applyAlignment="1">
      <alignment vertical="center" wrapText="1"/>
    </xf>
    <xf numFmtId="0" fontId="49" fillId="2" borderId="20" xfId="8" applyFont="1" applyFill="1" applyBorder="1" applyAlignment="1">
      <alignment horizontal="center" vertical="center"/>
    </xf>
    <xf numFmtId="0" fontId="49" fillId="2" borderId="22" xfId="8" applyFont="1" applyFill="1" applyBorder="1" applyAlignment="1">
      <alignment horizontal="center" vertical="center"/>
    </xf>
    <xf numFmtId="49" fontId="49" fillId="4" borderId="20" xfId="8" applyNumberFormat="1" applyFont="1" applyFill="1" applyBorder="1" applyAlignment="1" applyProtection="1">
      <alignment horizontal="left" vertical="center" shrinkToFit="1"/>
      <protection locked="0"/>
    </xf>
    <xf numFmtId="49" fontId="49" fillId="4" borderId="22" xfId="8" applyNumberFormat="1" applyFont="1" applyFill="1" applyBorder="1" applyAlignment="1" applyProtection="1">
      <alignment horizontal="left" vertical="center" shrinkToFit="1"/>
      <protection locked="0"/>
    </xf>
    <xf numFmtId="0" fontId="49" fillId="4" borderId="20" xfId="8" applyFont="1" applyFill="1" applyBorder="1" applyAlignment="1" applyProtection="1">
      <alignment horizontal="left" vertical="center" shrinkToFit="1"/>
      <protection locked="0"/>
    </xf>
    <xf numFmtId="0" fontId="49" fillId="4" borderId="22" xfId="8" applyFont="1" applyFill="1" applyBorder="1" applyAlignment="1" applyProtection="1">
      <alignment horizontal="left" vertical="center" shrinkToFit="1"/>
      <protection locked="0"/>
    </xf>
    <xf numFmtId="0" fontId="49" fillId="4" borderId="20" xfId="57" applyFont="1" applyFill="1" applyBorder="1" applyAlignment="1" applyProtection="1">
      <alignment horizontal="left" vertical="center" shrinkToFit="1"/>
      <protection locked="0"/>
    </xf>
    <xf numFmtId="0" fontId="49" fillId="4" borderId="22" xfId="57" applyFont="1" applyFill="1" applyBorder="1" applyAlignment="1" applyProtection="1">
      <alignment horizontal="left" vertical="center" shrinkToFit="1"/>
      <protection locked="0"/>
    </xf>
    <xf numFmtId="0" fontId="39" fillId="0" borderId="24" xfId="0" applyFont="1" applyBorder="1" applyAlignment="1">
      <alignment horizontal="left" vertical="top" wrapText="1"/>
    </xf>
    <xf numFmtId="0" fontId="37" fillId="39" borderId="0" xfId="0" applyFont="1" applyFill="1" applyAlignment="1">
      <alignment horizontal="center" vertical="center" wrapText="1"/>
    </xf>
    <xf numFmtId="0" fontId="37" fillId="39" borderId="0" xfId="0" applyFont="1" applyFill="1" applyAlignment="1">
      <alignment horizontal="center" vertical="center"/>
    </xf>
    <xf numFmtId="0" fontId="39" fillId="2" borderId="29" xfId="6" applyFont="1" applyFill="1" applyBorder="1" applyAlignment="1">
      <alignment horizontal="left" vertical="center" wrapText="1"/>
    </xf>
    <xf numFmtId="0" fontId="39" fillId="2" borderId="50" xfId="6" applyFont="1" applyFill="1" applyBorder="1" applyAlignment="1">
      <alignment horizontal="left" vertical="center" wrapText="1"/>
    </xf>
    <xf numFmtId="0" fontId="49" fillId="3" borderId="25" xfId="57" applyFont="1" applyFill="1" applyBorder="1" applyAlignment="1">
      <alignment horizontal="center" vertical="center" wrapText="1"/>
    </xf>
    <xf numFmtId="0" fontId="49" fillId="3" borderId="26" xfId="57" applyFont="1" applyFill="1" applyBorder="1" applyAlignment="1">
      <alignment horizontal="center" vertical="center" wrapText="1"/>
    </xf>
    <xf numFmtId="0" fontId="49" fillId="3" borderId="27" xfId="57" applyFont="1" applyFill="1" applyBorder="1" applyAlignment="1">
      <alignment horizontal="center" vertical="center" wrapText="1"/>
    </xf>
    <xf numFmtId="0" fontId="49" fillId="3" borderId="23" xfId="57" applyFont="1" applyFill="1" applyBorder="1" applyAlignment="1">
      <alignment horizontal="center" vertical="center" wrapText="1"/>
    </xf>
    <xf numFmtId="0" fontId="49" fillId="3" borderId="24" xfId="57" applyFont="1" applyFill="1" applyBorder="1" applyAlignment="1">
      <alignment horizontal="center" vertical="center" wrapText="1"/>
    </xf>
    <xf numFmtId="0" fontId="49" fillId="3" borderId="28" xfId="57" applyFont="1" applyFill="1" applyBorder="1" applyAlignment="1">
      <alignment horizontal="center" vertical="center" wrapText="1"/>
    </xf>
    <xf numFmtId="0" fontId="34" fillId="0" borderId="15" xfId="0" applyFont="1" applyBorder="1" applyAlignment="1">
      <alignment horizontal="left" vertical="top" wrapText="1"/>
    </xf>
    <xf numFmtId="0" fontId="34" fillId="0" borderId="0" xfId="0" applyFont="1" applyAlignment="1">
      <alignment horizontal="left" vertical="top" wrapText="1"/>
    </xf>
    <xf numFmtId="0" fontId="39" fillId="3" borderId="20" xfId="57" applyFont="1" applyFill="1" applyBorder="1" applyAlignment="1">
      <alignment horizontal="center" vertical="center" wrapText="1"/>
    </xf>
    <xf numFmtId="0" fontId="39" fillId="3" borderId="22" xfId="57" applyFont="1" applyFill="1" applyBorder="1" applyAlignment="1">
      <alignment horizontal="center" vertical="center" wrapText="1"/>
    </xf>
    <xf numFmtId="49" fontId="34" fillId="4" borderId="19" xfId="0" applyNumberFormat="1" applyFont="1" applyFill="1" applyBorder="1" applyAlignment="1" applyProtection="1">
      <alignment horizontal="left" vertical="center" wrapText="1"/>
      <protection locked="0"/>
    </xf>
    <xf numFmtId="0" fontId="49" fillId="4" borderId="29" xfId="6" applyFont="1" applyFill="1" applyBorder="1" applyAlignment="1" applyProtection="1">
      <alignment horizontal="left" vertical="center" shrinkToFit="1"/>
      <protection locked="0"/>
    </xf>
    <xf numFmtId="49" fontId="34" fillId="38" borderId="19" xfId="0" applyNumberFormat="1" applyFont="1" applyFill="1" applyBorder="1" applyAlignment="1" applyProtection="1">
      <alignment horizontal="left" vertical="center" wrapText="1"/>
      <protection locked="0"/>
    </xf>
    <xf numFmtId="49" fontId="34" fillId="4" borderId="19" xfId="0" applyNumberFormat="1" applyFont="1" applyFill="1" applyBorder="1" applyAlignment="1" applyProtection="1">
      <alignment horizontal="left" vertical="top" wrapText="1"/>
      <protection locked="0"/>
    </xf>
    <xf numFmtId="0" fontId="39" fillId="2" borderId="19" xfId="0" applyFont="1" applyFill="1" applyBorder="1" applyAlignment="1">
      <alignment horizontal="left" vertical="center" wrapText="1"/>
    </xf>
    <xf numFmtId="0" fontId="49" fillId="4" borderId="25" xfId="8" applyFont="1" applyFill="1" applyBorder="1" applyAlignment="1" applyProtection="1">
      <alignment horizontal="left" vertical="center" shrinkToFit="1"/>
      <protection locked="0"/>
    </xf>
    <xf numFmtId="0" fontId="49" fillId="4" borderId="27" xfId="8" applyFont="1" applyFill="1" applyBorder="1" applyAlignment="1" applyProtection="1">
      <alignment horizontal="left" vertical="center" shrinkToFit="1"/>
      <protection locked="0"/>
    </xf>
    <xf numFmtId="0" fontId="34" fillId="0" borderId="0" xfId="0" applyFont="1" applyAlignment="1">
      <alignment horizontal="left" vertical="center" wrapText="1"/>
    </xf>
    <xf numFmtId="49" fontId="7" fillId="38" borderId="19" xfId="7" applyNumberFormat="1" applyFill="1" applyBorder="1" applyAlignment="1" applyProtection="1">
      <alignment vertical="center"/>
      <protection locked="0"/>
    </xf>
    <xf numFmtId="49" fontId="34" fillId="38" borderId="19" xfId="0" applyNumberFormat="1" applyFont="1" applyFill="1" applyBorder="1" applyAlignment="1" applyProtection="1">
      <alignment vertical="center"/>
      <protection locked="0"/>
    </xf>
    <xf numFmtId="49" fontId="49" fillId="38" borderId="1" xfId="57" applyNumberFormat="1" applyFont="1" applyFill="1" applyBorder="1" applyAlignment="1" applyProtection="1">
      <alignment horizontal="left" vertical="center" shrinkToFit="1"/>
      <protection locked="0"/>
    </xf>
    <xf numFmtId="49" fontId="49" fillId="4" borderId="52" xfId="57" applyNumberFormat="1" applyFont="1" applyFill="1" applyBorder="1" applyAlignment="1" applyProtection="1">
      <alignment horizontal="left" vertical="center" shrinkToFit="1"/>
      <protection locked="0"/>
    </xf>
    <xf numFmtId="49" fontId="49" fillId="38" borderId="52" xfId="57" applyNumberFormat="1" applyFont="1" applyFill="1" applyBorder="1" applyAlignment="1" applyProtection="1">
      <alignment horizontal="left" vertical="center" shrinkToFit="1"/>
      <protection locked="0"/>
    </xf>
    <xf numFmtId="49" fontId="49" fillId="4" borderId="29" xfId="57" applyNumberFormat="1" applyFont="1" applyFill="1" applyBorder="1" applyAlignment="1" applyProtection="1">
      <alignment horizontal="left" vertical="center" shrinkToFit="1"/>
      <protection locked="0"/>
    </xf>
    <xf numFmtId="49" fontId="49" fillId="4" borderId="19" xfId="57" applyNumberFormat="1" applyFont="1" applyFill="1" applyBorder="1" applyAlignment="1" applyProtection="1">
      <alignment horizontal="left" vertical="center" shrinkToFit="1"/>
      <protection locked="0"/>
    </xf>
    <xf numFmtId="0" fontId="39" fillId="4" borderId="19" xfId="6" applyFont="1" applyFill="1" applyBorder="1" applyAlignment="1" applyProtection="1">
      <alignment horizontal="left" vertical="center" shrinkToFit="1"/>
      <protection locked="0"/>
    </xf>
    <xf numFmtId="0" fontId="49" fillId="36" borderId="19" xfId="57" applyFont="1" applyFill="1" applyBorder="1" applyAlignment="1" applyProtection="1">
      <alignment horizontal="left" vertical="center" shrinkToFit="1"/>
      <protection locked="0"/>
    </xf>
    <xf numFmtId="0" fontId="80" fillId="0" borderId="0" xfId="0" applyFont="1" applyAlignment="1">
      <alignment horizontal="left" vertical="top" wrapText="1"/>
    </xf>
    <xf numFmtId="0" fontId="41" fillId="0" borderId="19" xfId="0" applyFont="1" applyBorder="1" applyAlignment="1">
      <alignment vertical="center"/>
    </xf>
    <xf numFmtId="49" fontId="41" fillId="0" borderId="25" xfId="0" applyNumberFormat="1" applyFont="1" applyBorder="1" applyAlignment="1" applyProtection="1">
      <alignment horizontal="left" vertical="top" wrapText="1"/>
      <protection locked="0"/>
    </xf>
    <xf numFmtId="49" fontId="41" fillId="0" borderId="26" xfId="0" applyNumberFormat="1" applyFont="1" applyBorder="1" applyAlignment="1" applyProtection="1">
      <alignment horizontal="left" vertical="top" wrapText="1"/>
      <protection locked="0"/>
    </xf>
    <xf numFmtId="49" fontId="41" fillId="0" borderId="27" xfId="0" applyNumberFormat="1" applyFont="1" applyBorder="1" applyAlignment="1" applyProtection="1">
      <alignment horizontal="left" vertical="top" wrapText="1"/>
      <protection locked="0"/>
    </xf>
    <xf numFmtId="49" fontId="41" fillId="0" borderId="23" xfId="0" applyNumberFormat="1" applyFont="1" applyBorder="1" applyAlignment="1" applyProtection="1">
      <alignment horizontal="left" vertical="top" wrapText="1"/>
      <protection locked="0"/>
    </xf>
    <xf numFmtId="49" fontId="41" fillId="0" borderId="24" xfId="0" applyNumberFormat="1" applyFont="1" applyBorder="1" applyAlignment="1" applyProtection="1">
      <alignment horizontal="left" vertical="top" wrapText="1"/>
      <protection locked="0"/>
    </xf>
    <xf numFmtId="49" fontId="41" fillId="0" borderId="28" xfId="0" applyNumberFormat="1" applyFont="1" applyBorder="1" applyAlignment="1" applyProtection="1">
      <alignment horizontal="left" vertical="top" wrapText="1"/>
      <protection locked="0"/>
    </xf>
    <xf numFmtId="0" fontId="41" fillId="0" borderId="20" xfId="0" applyFont="1" applyBorder="1" applyAlignment="1">
      <alignment horizontal="left" vertical="center" shrinkToFit="1"/>
    </xf>
    <xf numFmtId="0" fontId="41" fillId="0" borderId="21" xfId="0" applyFont="1" applyBorder="1" applyAlignment="1">
      <alignment horizontal="left" vertical="center" shrinkToFit="1"/>
    </xf>
    <xf numFmtId="0" fontId="41" fillId="0" borderId="25" xfId="0" applyFont="1" applyBorder="1" applyAlignment="1">
      <alignment horizontal="left" vertical="top"/>
    </xf>
    <xf numFmtId="0" fontId="41" fillId="0" borderId="27" xfId="0" applyFont="1" applyBorder="1" applyAlignment="1">
      <alignment horizontal="left" vertical="top"/>
    </xf>
    <xf numFmtId="0" fontId="41" fillId="0" borderId="15" xfId="0" applyFont="1" applyBorder="1" applyAlignment="1">
      <alignment horizontal="left" vertical="top"/>
    </xf>
    <xf numFmtId="0" fontId="41" fillId="0" borderId="46" xfId="0" applyFont="1" applyBorder="1" applyAlignment="1">
      <alignment horizontal="left" vertical="top"/>
    </xf>
    <xf numFmtId="0" fontId="41" fillId="0" borderId="23" xfId="0" applyFont="1" applyBorder="1" applyAlignment="1">
      <alignment horizontal="left" vertical="top"/>
    </xf>
    <xf numFmtId="0" fontId="41" fillId="0" borderId="28" xfId="0" applyFont="1" applyBorder="1" applyAlignment="1">
      <alignment horizontal="left" vertical="top"/>
    </xf>
    <xf numFmtId="14" fontId="41" fillId="0" borderId="20" xfId="0" applyNumberFormat="1" applyFont="1" applyBorder="1" applyAlignment="1">
      <alignment horizontal="left" vertical="center"/>
    </xf>
    <xf numFmtId="14" fontId="41" fillId="0" borderId="21" xfId="0" applyNumberFormat="1" applyFont="1" applyBorder="1" applyAlignment="1">
      <alignment horizontal="left" vertical="center"/>
    </xf>
    <xf numFmtId="14" fontId="41" fillId="0" borderId="22" xfId="0" applyNumberFormat="1" applyFont="1" applyBorder="1" applyAlignment="1">
      <alignment horizontal="left" vertical="center"/>
    </xf>
    <xf numFmtId="0" fontId="41" fillId="0" borderId="0" xfId="0" applyFont="1" applyAlignment="1">
      <alignment horizontal="center" vertical="center"/>
    </xf>
    <xf numFmtId="0" fontId="41" fillId="0" borderId="21" xfId="0" applyFont="1" applyBorder="1" applyAlignment="1">
      <alignment vertical="center"/>
    </xf>
    <xf numFmtId="49" fontId="41" fillId="0" borderId="24" xfId="0" applyNumberFormat="1" applyFont="1" applyBorder="1" applyAlignment="1" applyProtection="1">
      <alignment horizontal="left" vertical="center" shrinkToFit="1"/>
      <protection locked="0"/>
    </xf>
    <xf numFmtId="0" fontId="41" fillId="0" borderId="24" xfId="0" applyFont="1" applyBorder="1" applyAlignment="1">
      <alignment horizontal="left" vertical="center"/>
    </xf>
    <xf numFmtId="0" fontId="41" fillId="0" borderId="0" xfId="0" applyFont="1" applyAlignment="1">
      <alignment vertical="top" wrapText="1"/>
    </xf>
    <xf numFmtId="0" fontId="41" fillId="0" borderId="0" xfId="0" applyFont="1" applyAlignment="1">
      <alignment vertical="top"/>
    </xf>
    <xf numFmtId="0" fontId="41" fillId="0" borderId="24" xfId="0" applyFont="1" applyBorder="1" applyAlignment="1">
      <alignment vertical="center"/>
    </xf>
    <xf numFmtId="49" fontId="41" fillId="0" borderId="24" xfId="0" applyNumberFormat="1" applyFont="1" applyBorder="1" applyAlignment="1" applyProtection="1">
      <alignment horizontal="center" vertical="center"/>
      <protection locked="0"/>
    </xf>
    <xf numFmtId="49" fontId="41" fillId="0" borderId="20" xfId="0" applyNumberFormat="1" applyFont="1" applyBorder="1" applyAlignment="1" applyProtection="1">
      <alignment horizontal="left" vertical="center"/>
      <protection locked="0"/>
    </xf>
    <xf numFmtId="49" fontId="41" fillId="0" borderId="21" xfId="0" applyNumberFormat="1" applyFont="1" applyBorder="1" applyAlignment="1" applyProtection="1">
      <alignment horizontal="left" vertical="center"/>
      <protection locked="0"/>
    </xf>
    <xf numFmtId="49" fontId="41" fillId="0" borderId="22" xfId="0" applyNumberFormat="1" applyFont="1" applyBorder="1" applyAlignment="1" applyProtection="1">
      <alignment horizontal="left" vertical="center"/>
      <protection locked="0"/>
    </xf>
    <xf numFmtId="0" fontId="41" fillId="0" borderId="20" xfId="0" applyFont="1" applyBorder="1" applyAlignment="1">
      <alignment horizontal="left" vertical="center"/>
    </xf>
    <xf numFmtId="0" fontId="41" fillId="0" borderId="21" xfId="0" applyFont="1" applyBorder="1" applyAlignment="1">
      <alignment horizontal="left" vertical="center"/>
    </xf>
    <xf numFmtId="0" fontId="41" fillId="0" borderId="22" xfId="0" applyFont="1" applyBorder="1" applyAlignment="1">
      <alignment horizontal="left" vertical="center"/>
    </xf>
    <xf numFmtId="0" fontId="45" fillId="0" borderId="0" xfId="0" applyFont="1" applyAlignment="1">
      <alignment horizontal="center" vertical="center"/>
    </xf>
    <xf numFmtId="0" fontId="41" fillId="0" borderId="25" xfId="0" applyFont="1" applyBorder="1" applyAlignment="1" applyProtection="1">
      <alignment horizontal="center" vertical="center" wrapText="1"/>
      <protection locked="0"/>
    </xf>
    <xf numFmtId="0" fontId="41" fillId="0" borderId="26" xfId="0" applyFont="1" applyBorder="1" applyAlignment="1" applyProtection="1">
      <alignment horizontal="center" vertical="center"/>
      <protection locked="0"/>
    </xf>
    <xf numFmtId="0" fontId="41" fillId="0" borderId="27" xfId="0" applyFont="1" applyBorder="1" applyAlignment="1" applyProtection="1">
      <alignment horizontal="center" vertical="center"/>
      <protection locked="0"/>
    </xf>
    <xf numFmtId="0" fontId="41" fillId="0" borderId="15" xfId="0" applyFont="1" applyBorder="1" applyAlignment="1" applyProtection="1">
      <alignment horizontal="center" vertical="center"/>
      <protection locked="0"/>
    </xf>
    <xf numFmtId="0" fontId="41" fillId="0" borderId="0" xfId="0" applyFont="1" applyAlignment="1" applyProtection="1">
      <alignment horizontal="center" vertical="center"/>
      <protection locked="0"/>
    </xf>
    <xf numFmtId="0" fontId="41" fillId="0" borderId="46" xfId="0" applyFont="1" applyBorder="1" applyAlignment="1" applyProtection="1">
      <alignment horizontal="center" vertical="center"/>
      <protection locked="0"/>
    </xf>
    <xf numFmtId="0" fontId="41" fillId="0" borderId="23" xfId="0" applyFont="1" applyBorder="1" applyAlignment="1" applyProtection="1">
      <alignment horizontal="center" vertical="center"/>
      <protection locked="0"/>
    </xf>
    <xf numFmtId="0" fontId="41" fillId="0" borderId="24" xfId="0" applyFont="1" applyBorder="1" applyAlignment="1" applyProtection="1">
      <alignment horizontal="center" vertical="center"/>
      <protection locked="0"/>
    </xf>
    <xf numFmtId="0" fontId="41" fillId="0" borderId="28" xfId="0" applyFont="1" applyBorder="1" applyAlignment="1" applyProtection="1">
      <alignment horizontal="center" vertical="center"/>
      <protection locked="0"/>
    </xf>
    <xf numFmtId="165" fontId="69" fillId="0" borderId="0" xfId="0" applyNumberFormat="1" applyFont="1" applyAlignment="1">
      <alignment horizontal="center" vertical="center"/>
    </xf>
    <xf numFmtId="0" fontId="66" fillId="0" borderId="0" xfId="0" applyFont="1" applyAlignment="1">
      <alignment horizontal="center" vertical="center"/>
    </xf>
    <xf numFmtId="0" fontId="67" fillId="0" borderId="0" xfId="0" applyFont="1" applyAlignment="1">
      <alignment horizontal="center" vertical="center"/>
    </xf>
    <xf numFmtId="0" fontId="70" fillId="0" borderId="0" xfId="0" applyFont="1" applyAlignment="1">
      <alignment horizontal="center" vertical="center"/>
    </xf>
    <xf numFmtId="0" fontId="68" fillId="0" borderId="0" xfId="0" applyFont="1" applyAlignment="1">
      <alignment horizontal="center" vertical="center"/>
    </xf>
    <xf numFmtId="49" fontId="66" fillId="0" borderId="0" xfId="0" applyNumberFormat="1" applyFont="1" applyAlignment="1">
      <alignment horizontal="center" vertical="center" wrapText="1"/>
    </xf>
    <xf numFmtId="0" fontId="66" fillId="0" borderId="0" xfId="0" applyFont="1" applyAlignment="1">
      <alignment horizontal="center" vertical="center" wrapText="1"/>
    </xf>
    <xf numFmtId="166" fontId="66" fillId="0" borderId="0" xfId="0" applyNumberFormat="1" applyFont="1" applyAlignment="1">
      <alignment horizontal="center" vertical="center" wrapText="1"/>
    </xf>
    <xf numFmtId="0" fontId="69" fillId="0" borderId="0" xfId="0" applyFont="1" applyAlignment="1">
      <alignment horizontal="center" vertical="center"/>
    </xf>
    <xf numFmtId="0" fontId="72" fillId="0" borderId="15" xfId="0" applyFont="1" applyBorder="1" applyAlignment="1" applyProtection="1">
      <alignment horizontal="left" vertical="center" wrapText="1"/>
      <protection locked="0"/>
    </xf>
    <xf numFmtId="0" fontId="72" fillId="0" borderId="0" xfId="0" applyFont="1" applyAlignment="1" applyProtection="1">
      <alignment horizontal="left" vertical="center" wrapText="1"/>
      <protection locked="0"/>
    </xf>
    <xf numFmtId="0" fontId="72" fillId="0" borderId="46" xfId="0" applyFont="1" applyBorder="1" applyAlignment="1" applyProtection="1">
      <alignment horizontal="left" vertical="center" wrapText="1"/>
      <protection locked="0"/>
    </xf>
    <xf numFmtId="0" fontId="72" fillId="0" borderId="23" xfId="0" applyFont="1" applyBorder="1" applyAlignment="1" applyProtection="1">
      <alignment horizontal="left" vertical="center" wrapText="1"/>
      <protection locked="0"/>
    </xf>
    <xf numFmtId="0" fontId="72" fillId="0" borderId="24" xfId="0" applyFont="1" applyBorder="1" applyAlignment="1" applyProtection="1">
      <alignment horizontal="left" vertical="center" wrapText="1"/>
      <protection locked="0"/>
    </xf>
    <xf numFmtId="0" fontId="72" fillId="0" borderId="28" xfId="0" applyFont="1" applyBorder="1" applyAlignment="1" applyProtection="1">
      <alignment horizontal="left" vertical="center" wrapText="1"/>
      <protection locked="0"/>
    </xf>
    <xf numFmtId="0" fontId="72" fillId="0" borderId="24" xfId="0" applyFont="1" applyBorder="1" applyAlignment="1">
      <alignment horizontal="left" vertical="center" shrinkToFit="1"/>
    </xf>
    <xf numFmtId="0" fontId="71" fillId="0" borderId="0" xfId="0" applyFont="1" applyAlignment="1">
      <alignment horizontal="center" vertical="center" shrinkToFit="1"/>
    </xf>
    <xf numFmtId="0" fontId="72" fillId="39" borderId="22" xfId="0" applyFont="1" applyFill="1" applyBorder="1" applyAlignment="1" applyProtection="1">
      <alignment horizontal="center" vertical="center"/>
      <protection locked="0"/>
    </xf>
    <xf numFmtId="0" fontId="72" fillId="39" borderId="19" xfId="0" applyFont="1" applyFill="1" applyBorder="1" applyAlignment="1" applyProtection="1">
      <alignment horizontal="center" vertical="center"/>
      <protection locked="0"/>
    </xf>
    <xf numFmtId="0" fontId="72" fillId="0" borderId="25" xfId="0" applyFont="1" applyBorder="1" applyAlignment="1" applyProtection="1">
      <alignment horizontal="left" vertical="center" wrapText="1"/>
      <protection locked="0"/>
    </xf>
    <xf numFmtId="0" fontId="72" fillId="0" borderId="26" xfId="0" applyFont="1" applyBorder="1" applyAlignment="1" applyProtection="1">
      <alignment horizontal="left" vertical="center" wrapText="1"/>
      <protection locked="0"/>
    </xf>
    <xf numFmtId="0" fontId="72" fillId="0" borderId="27" xfId="0" applyFont="1" applyBorder="1" applyAlignment="1" applyProtection="1">
      <alignment horizontal="left" vertical="center" wrapText="1"/>
      <protection locked="0"/>
    </xf>
    <xf numFmtId="49" fontId="85" fillId="0" borderId="24" xfId="0" applyNumberFormat="1" applyFont="1" applyBorder="1" applyAlignment="1" applyProtection="1">
      <alignment horizontal="right" vertical="center"/>
      <protection locked="0"/>
    </xf>
    <xf numFmtId="49" fontId="72" fillId="0" borderId="24" xfId="0" applyNumberFormat="1" applyFont="1" applyBorder="1" applyAlignment="1" applyProtection="1">
      <alignment horizontal="right" vertical="center"/>
      <protection locked="0"/>
    </xf>
    <xf numFmtId="0" fontId="33" fillId="4" borderId="20" xfId="13" applyFont="1" applyFill="1" applyBorder="1" applyAlignment="1">
      <alignment horizontal="left" vertical="center"/>
    </xf>
    <xf numFmtId="0" fontId="33" fillId="4" borderId="21" xfId="13" applyFont="1" applyFill="1" applyBorder="1" applyAlignment="1">
      <alignment horizontal="left" vertical="center"/>
    </xf>
    <xf numFmtId="0" fontId="33" fillId="4" borderId="22" xfId="13" applyFont="1" applyFill="1" applyBorder="1" applyAlignment="1">
      <alignment horizontal="left" vertical="center"/>
    </xf>
    <xf numFmtId="0" fontId="34" fillId="0" borderId="20" xfId="13" applyFont="1" applyBorder="1" applyAlignment="1">
      <alignment horizontal="center" vertical="center"/>
    </xf>
    <xf numFmtId="0" fontId="34" fillId="0" borderId="21" xfId="13" applyFont="1" applyBorder="1" applyAlignment="1">
      <alignment horizontal="center" vertical="center"/>
    </xf>
    <xf numFmtId="0" fontId="34" fillId="0" borderId="22" xfId="13" applyFont="1" applyBorder="1" applyAlignment="1">
      <alignment horizontal="center" vertical="center"/>
    </xf>
    <xf numFmtId="0" fontId="39" fillId="0" borderId="20" xfId="55" applyNumberFormat="1" applyFont="1" applyFill="1" applyBorder="1" applyAlignment="1">
      <alignment horizontal="left" vertical="center"/>
    </xf>
    <xf numFmtId="0" fontId="39" fillId="0" borderId="21" xfId="55" applyNumberFormat="1" applyFont="1" applyFill="1" applyBorder="1" applyAlignment="1">
      <alignment horizontal="left" vertical="center"/>
    </xf>
    <xf numFmtId="0" fontId="39" fillId="0" borderId="22" xfId="55" applyNumberFormat="1" applyFont="1" applyFill="1" applyBorder="1" applyAlignment="1">
      <alignment horizontal="left" vertical="center"/>
    </xf>
    <xf numFmtId="0" fontId="34" fillId="0" borderId="23" xfId="13" applyFont="1" applyBorder="1" applyAlignment="1">
      <alignment horizontal="left" vertical="center"/>
    </xf>
    <xf numFmtId="0" fontId="34" fillId="0" borderId="24" xfId="13" applyFont="1" applyBorder="1" applyAlignment="1">
      <alignment horizontal="left" vertical="center"/>
    </xf>
    <xf numFmtId="0" fontId="34" fillId="0" borderId="28" xfId="13" applyFont="1" applyBorder="1" applyAlignment="1">
      <alignment horizontal="left" vertical="center"/>
    </xf>
    <xf numFmtId="0" fontId="14" fillId="0" borderId="25" xfId="13" applyBorder="1" applyAlignment="1">
      <alignment horizontal="left" vertical="top" wrapText="1"/>
    </xf>
    <xf numFmtId="0" fontId="14" fillId="0" borderId="26" xfId="13" applyBorder="1" applyAlignment="1">
      <alignment horizontal="left" vertical="top" wrapText="1"/>
    </xf>
    <xf numFmtId="0" fontId="14" fillId="0" borderId="27" xfId="13" applyBorder="1" applyAlignment="1">
      <alignment horizontal="left" vertical="top" wrapText="1"/>
    </xf>
    <xf numFmtId="0" fontId="14" fillId="0" borderId="23" xfId="13" applyBorder="1" applyAlignment="1">
      <alignment horizontal="left" vertical="top" wrapText="1"/>
    </xf>
    <xf numFmtId="0" fontId="14" fillId="0" borderId="24" xfId="13" applyBorder="1" applyAlignment="1">
      <alignment horizontal="left" vertical="top" wrapText="1"/>
    </xf>
    <xf numFmtId="0" fontId="14" fillId="0" borderId="28" xfId="13" applyBorder="1" applyAlignment="1">
      <alignment horizontal="left" vertical="top" wrapText="1"/>
    </xf>
    <xf numFmtId="0" fontId="34" fillId="0" borderId="20" xfId="13" applyFont="1" applyBorder="1" applyAlignment="1">
      <alignment horizontal="center" vertical="center" shrinkToFit="1"/>
    </xf>
    <xf numFmtId="0" fontId="34" fillId="0" borderId="21" xfId="13" applyFont="1" applyBorder="1" applyAlignment="1">
      <alignment horizontal="center" vertical="center" shrinkToFit="1"/>
    </xf>
    <xf numFmtId="0" fontId="34" fillId="0" borderId="22" xfId="13" applyFont="1" applyBorder="1" applyAlignment="1">
      <alignment horizontal="center" vertical="center" shrinkToFit="1"/>
    </xf>
    <xf numFmtId="0" fontId="33" fillId="0" borderId="0" xfId="13" applyFont="1" applyAlignment="1">
      <alignment horizontal="center" vertical="center"/>
    </xf>
    <xf numFmtId="167" fontId="34" fillId="0" borderId="31" xfId="13" applyNumberFormat="1" applyFont="1" applyBorder="1" applyAlignment="1" applyProtection="1">
      <alignment horizontal="right" vertical="center"/>
      <protection locked="0"/>
    </xf>
    <xf numFmtId="167" fontId="34" fillId="0" borderId="19" xfId="13" applyNumberFormat="1" applyFont="1" applyBorder="1" applyAlignment="1" applyProtection="1">
      <alignment horizontal="right" vertical="center"/>
      <protection locked="0"/>
    </xf>
    <xf numFmtId="14" fontId="34" fillId="0" borderId="20" xfId="13" applyNumberFormat="1" applyFont="1" applyBorder="1" applyAlignment="1">
      <alignment horizontal="center" vertical="center"/>
    </xf>
    <xf numFmtId="14" fontId="34" fillId="0" borderId="21" xfId="13" applyNumberFormat="1" applyFont="1" applyBorder="1" applyAlignment="1">
      <alignment horizontal="center" vertical="center"/>
    </xf>
    <xf numFmtId="14" fontId="34" fillId="0" borderId="22" xfId="13" applyNumberFormat="1" applyFont="1" applyBorder="1" applyAlignment="1">
      <alignment horizontal="center" vertical="center"/>
    </xf>
    <xf numFmtId="0" fontId="14" fillId="4" borderId="25" xfId="13" applyFill="1" applyBorder="1" applyAlignment="1">
      <alignment horizontal="center" vertical="center" wrapText="1"/>
    </xf>
    <xf numFmtId="0" fontId="14" fillId="4" borderId="26" xfId="13" applyFill="1" applyBorder="1" applyAlignment="1">
      <alignment horizontal="center" vertical="center" wrapText="1"/>
    </xf>
    <xf numFmtId="0" fontId="14" fillId="4" borderId="27" xfId="13" applyFill="1" applyBorder="1" applyAlignment="1">
      <alignment horizontal="center" vertical="center" wrapText="1"/>
    </xf>
    <xf numFmtId="0" fontId="14" fillId="4" borderId="23" xfId="13" applyFill="1" applyBorder="1" applyAlignment="1">
      <alignment horizontal="center" vertical="center" wrapText="1"/>
    </xf>
    <xf numFmtId="0" fontId="14" fillId="4" borderId="24" xfId="13" applyFill="1" applyBorder="1" applyAlignment="1">
      <alignment horizontal="center" vertical="center" wrapText="1"/>
    </xf>
    <xf numFmtId="0" fontId="14" fillId="4" borderId="28" xfId="13" applyFill="1" applyBorder="1" applyAlignment="1">
      <alignment horizontal="center" vertical="center" wrapText="1"/>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8" xfId="0" applyBorder="1" applyAlignment="1">
      <alignment horizontal="center" vertical="center"/>
    </xf>
    <xf numFmtId="0" fontId="14" fillId="4" borderId="15" xfId="13" applyFill="1" applyBorder="1" applyAlignment="1">
      <alignment horizontal="center" vertical="center"/>
    </xf>
    <xf numFmtId="0" fontId="14" fillId="4" borderId="0" xfId="13" applyFill="1" applyAlignment="1">
      <alignment horizontal="center" vertical="center"/>
    </xf>
    <xf numFmtId="0" fontId="14" fillId="4" borderId="46" xfId="13" applyFill="1" applyBorder="1" applyAlignment="1">
      <alignment horizontal="center" vertical="center"/>
    </xf>
    <xf numFmtId="0" fontId="14" fillId="4" borderId="23" xfId="13" applyFill="1" applyBorder="1" applyAlignment="1">
      <alignment horizontal="center" vertical="center"/>
    </xf>
    <xf numFmtId="0" fontId="14" fillId="4" borderId="24" xfId="13" applyFill="1" applyBorder="1" applyAlignment="1">
      <alignment horizontal="center" vertical="center"/>
    </xf>
    <xf numFmtId="0" fontId="14" fillId="4" borderId="28" xfId="13" applyFill="1" applyBorder="1" applyAlignment="1">
      <alignment horizontal="center" vertical="center"/>
    </xf>
    <xf numFmtId="0" fontId="14" fillId="0" borderId="32" xfId="13" applyBorder="1" applyAlignment="1" applyProtection="1">
      <alignment horizontal="left" vertical="center" shrinkToFit="1"/>
      <protection locked="0"/>
    </xf>
    <xf numFmtId="0" fontId="14" fillId="0" borderId="17" xfId="13" applyBorder="1" applyAlignment="1" applyProtection="1">
      <alignment horizontal="left" vertical="center" shrinkToFit="1"/>
      <protection locked="0"/>
    </xf>
    <xf numFmtId="0" fontId="14" fillId="0" borderId="45" xfId="13" applyBorder="1" applyAlignment="1" applyProtection="1">
      <alignment horizontal="left" vertical="center" shrinkToFit="1"/>
      <protection locked="0"/>
    </xf>
    <xf numFmtId="0" fontId="14" fillId="0" borderId="20" xfId="13" applyBorder="1" applyAlignment="1" applyProtection="1">
      <alignment horizontal="left" vertical="center" shrinkToFit="1"/>
      <protection locked="0"/>
    </xf>
    <xf numFmtId="0" fontId="14" fillId="0" borderId="21" xfId="13" applyBorder="1" applyAlignment="1" applyProtection="1">
      <alignment horizontal="left" vertical="center" shrinkToFit="1"/>
      <protection locked="0"/>
    </xf>
    <xf numFmtId="0" fontId="14" fillId="0" borderId="37" xfId="13" applyBorder="1" applyAlignment="1" applyProtection="1">
      <alignment horizontal="left" vertical="center" shrinkToFit="1"/>
      <protection locked="0"/>
    </xf>
    <xf numFmtId="0" fontId="2" fillId="4" borderId="19" xfId="13" applyFont="1" applyFill="1" applyBorder="1" applyAlignment="1">
      <alignment horizontal="center" vertical="center" wrapText="1"/>
    </xf>
    <xf numFmtId="0" fontId="14" fillId="0" borderId="19" xfId="13" applyBorder="1" applyAlignment="1" applyProtection="1">
      <alignment horizontal="center" vertical="center" wrapText="1"/>
      <protection locked="0"/>
    </xf>
    <xf numFmtId="49" fontId="34" fillId="0" borderId="0" xfId="13" applyNumberFormat="1" applyFont="1" applyAlignment="1" applyProtection="1">
      <alignment horizontal="center" vertical="center"/>
      <protection locked="0"/>
    </xf>
    <xf numFmtId="49" fontId="14" fillId="0" borderId="19" xfId="13" applyNumberFormat="1" applyBorder="1" applyAlignment="1" applyProtection="1">
      <alignment horizontal="left" vertical="top" wrapText="1"/>
      <protection locked="0"/>
    </xf>
    <xf numFmtId="0" fontId="33" fillId="0" borderId="19" xfId="13" applyFont="1" applyBorder="1" applyAlignment="1" applyProtection="1">
      <alignment horizontal="center" vertical="center"/>
      <protection locked="0"/>
    </xf>
    <xf numFmtId="0" fontId="14" fillId="0" borderId="19" xfId="13" applyBorder="1" applyAlignment="1" applyProtection="1">
      <alignment horizontal="center" vertical="center"/>
      <protection locked="0"/>
    </xf>
    <xf numFmtId="0" fontId="33" fillId="4" borderId="19" xfId="13" applyFont="1" applyFill="1" applyBorder="1" applyAlignment="1">
      <alignment horizontal="center" vertical="center"/>
    </xf>
    <xf numFmtId="49" fontId="14" fillId="0" borderId="15" xfId="13" applyNumberFormat="1" applyBorder="1" applyAlignment="1" applyProtection="1">
      <alignment horizontal="left" vertical="top" wrapText="1" shrinkToFit="1"/>
      <protection locked="0"/>
    </xf>
    <xf numFmtId="49" fontId="14" fillId="0" borderId="0" xfId="13" applyNumberFormat="1" applyAlignment="1" applyProtection="1">
      <alignment horizontal="left" vertical="top" wrapText="1" shrinkToFit="1"/>
      <protection locked="0"/>
    </xf>
    <xf numFmtId="49" fontId="14" fillId="0" borderId="46" xfId="13" applyNumberFormat="1" applyBorder="1" applyAlignment="1" applyProtection="1">
      <alignment horizontal="left" vertical="top" wrapText="1" shrinkToFit="1"/>
      <protection locked="0"/>
    </xf>
    <xf numFmtId="0" fontId="33" fillId="4" borderId="36" xfId="13" applyFont="1" applyFill="1" applyBorder="1" applyAlignment="1" applyProtection="1">
      <alignment vertical="center" wrapText="1"/>
      <protection locked="0"/>
    </xf>
    <xf numFmtId="0" fontId="33" fillId="4" borderId="19" xfId="13" applyFont="1" applyFill="1" applyBorder="1" applyAlignment="1" applyProtection="1">
      <alignment vertical="center"/>
      <protection locked="0"/>
    </xf>
    <xf numFmtId="0" fontId="33" fillId="4" borderId="44" xfId="13" applyFont="1" applyFill="1" applyBorder="1" applyAlignment="1" applyProtection="1">
      <alignment vertical="center"/>
      <protection locked="0"/>
    </xf>
    <xf numFmtId="0" fontId="33" fillId="4" borderId="41" xfId="13" applyFont="1" applyFill="1" applyBorder="1" applyAlignment="1" applyProtection="1">
      <alignment vertical="center"/>
      <protection locked="0"/>
    </xf>
    <xf numFmtId="0" fontId="33" fillId="4" borderId="51" xfId="13" applyFont="1" applyFill="1" applyBorder="1" applyAlignment="1">
      <alignment vertical="center"/>
    </xf>
    <xf numFmtId="0" fontId="33" fillId="4" borderId="17" xfId="13" applyFont="1" applyFill="1" applyBorder="1" applyAlignment="1">
      <alignment vertical="center"/>
    </xf>
    <xf numFmtId="0" fontId="33" fillId="4" borderId="18" xfId="13" applyFont="1" applyFill="1" applyBorder="1" applyAlignment="1">
      <alignment vertical="center"/>
    </xf>
    <xf numFmtId="0" fontId="33" fillId="4" borderId="16" xfId="13" applyFont="1" applyFill="1" applyBorder="1" applyAlignment="1">
      <alignment vertical="center"/>
    </xf>
    <xf numFmtId="49" fontId="2" fillId="0" borderId="25" xfId="13" applyNumberFormat="1" applyFont="1" applyBorder="1" applyAlignment="1" applyProtection="1">
      <alignment horizontal="left" vertical="top" wrapText="1" shrinkToFit="1"/>
      <protection locked="0"/>
    </xf>
    <xf numFmtId="49" fontId="2" fillId="0" borderId="26" xfId="13" applyNumberFormat="1" applyFont="1" applyBorder="1" applyAlignment="1" applyProtection="1">
      <alignment horizontal="left" vertical="top" wrapText="1" shrinkToFit="1"/>
      <protection locked="0"/>
    </xf>
    <xf numFmtId="49" fontId="2" fillId="0" borderId="27" xfId="13" applyNumberFormat="1" applyFont="1" applyBorder="1" applyAlignment="1" applyProtection="1">
      <alignment horizontal="left" vertical="top" wrapText="1" shrinkToFit="1"/>
      <protection locked="0"/>
    </xf>
    <xf numFmtId="49" fontId="2" fillId="0" borderId="23" xfId="13" applyNumberFormat="1" applyFont="1" applyBorder="1" applyAlignment="1" applyProtection="1">
      <alignment horizontal="left" vertical="top" wrapText="1" shrinkToFit="1"/>
      <protection locked="0"/>
    </xf>
    <xf numFmtId="49" fontId="2" fillId="0" borderId="24" xfId="13" applyNumberFormat="1" applyFont="1" applyBorder="1" applyAlignment="1" applyProtection="1">
      <alignment horizontal="left" vertical="top" wrapText="1" shrinkToFit="1"/>
      <protection locked="0"/>
    </xf>
    <xf numFmtId="49" fontId="2" fillId="0" borderId="28" xfId="13" applyNumberFormat="1" applyFont="1" applyBorder="1" applyAlignment="1" applyProtection="1">
      <alignment horizontal="left" vertical="top" wrapText="1" shrinkToFit="1"/>
      <protection locked="0"/>
    </xf>
    <xf numFmtId="0" fontId="33" fillId="4" borderId="38" xfId="13" applyFont="1" applyFill="1" applyBorder="1" applyAlignment="1">
      <alignment horizontal="left" vertical="center"/>
    </xf>
    <xf numFmtId="0" fontId="33" fillId="4" borderId="39" xfId="13" applyFont="1" applyFill="1" applyBorder="1" applyAlignment="1">
      <alignment horizontal="left" vertical="center"/>
    </xf>
    <xf numFmtId="0" fontId="33" fillId="4" borderId="40" xfId="13" applyFont="1" applyFill="1" applyBorder="1" applyAlignment="1">
      <alignment horizontal="left" vertical="center"/>
    </xf>
    <xf numFmtId="49" fontId="34" fillId="0" borderId="41" xfId="13" applyNumberFormat="1" applyFont="1" applyBorder="1" applyAlignment="1" applyProtection="1">
      <alignment horizontal="left" vertical="center" shrinkToFit="1"/>
      <protection locked="0"/>
    </xf>
    <xf numFmtId="0" fontId="33" fillId="4" borderId="32" xfId="13" applyFont="1" applyFill="1" applyBorder="1" applyAlignment="1" applyProtection="1">
      <alignment horizontal="center" vertical="center"/>
      <protection locked="0"/>
    </xf>
    <xf numFmtId="0" fontId="33" fillId="4" borderId="17" xfId="13" applyFont="1" applyFill="1" applyBorder="1" applyAlignment="1" applyProtection="1">
      <alignment horizontal="center" vertical="center"/>
      <protection locked="0"/>
    </xf>
    <xf numFmtId="0" fontId="33" fillId="4" borderId="33" xfId="13" applyFont="1" applyFill="1" applyBorder="1" applyAlignment="1" applyProtection="1">
      <alignment horizontal="center" vertical="center"/>
      <protection locked="0"/>
    </xf>
    <xf numFmtId="0" fontId="33" fillId="4" borderId="48" xfId="13" applyFont="1" applyFill="1" applyBorder="1" applyAlignment="1" applyProtection="1">
      <alignment horizontal="center" vertical="center"/>
      <protection locked="0"/>
    </xf>
    <xf numFmtId="0" fontId="33" fillId="4" borderId="16" xfId="13" applyFont="1" applyFill="1" applyBorder="1" applyAlignment="1" applyProtection="1">
      <alignment horizontal="center" vertical="center"/>
      <protection locked="0"/>
    </xf>
    <xf numFmtId="0" fontId="33" fillId="4" borderId="47" xfId="13" applyFont="1" applyFill="1" applyBorder="1" applyAlignment="1" applyProtection="1">
      <alignment horizontal="center" vertical="center"/>
      <protection locked="0"/>
    </xf>
    <xf numFmtId="0" fontId="33" fillId="4" borderId="36" xfId="13" applyFont="1" applyFill="1" applyBorder="1" applyAlignment="1" applyProtection="1">
      <alignment vertical="center"/>
      <protection locked="0"/>
    </xf>
    <xf numFmtId="0" fontId="33" fillId="4" borderId="34" xfId="13" applyFont="1" applyFill="1" applyBorder="1" applyAlignment="1">
      <alignment horizontal="left" vertical="center"/>
    </xf>
    <xf numFmtId="0" fontId="33" fillId="4" borderId="35" xfId="13" applyFont="1" applyFill="1" applyBorder="1" applyAlignment="1">
      <alignment horizontal="left" vertical="center"/>
    </xf>
    <xf numFmtId="0" fontId="33" fillId="4" borderId="43" xfId="13" applyFont="1" applyFill="1" applyBorder="1" applyAlignment="1">
      <alignment horizontal="left" vertical="center"/>
    </xf>
    <xf numFmtId="49" fontId="34" fillId="0" borderId="31" xfId="13" applyNumberFormat="1" applyFont="1" applyBorder="1" applyAlignment="1" applyProtection="1">
      <alignment horizontal="left" vertical="center" shrinkToFit="1"/>
      <protection locked="0"/>
    </xf>
    <xf numFmtId="0" fontId="14" fillId="0" borderId="38" xfId="13" applyBorder="1" applyAlignment="1" applyProtection="1">
      <alignment horizontal="left" vertical="center" shrinkToFit="1"/>
      <protection locked="0"/>
    </xf>
    <xf numFmtId="0" fontId="14" fillId="0" borderId="39" xfId="13" applyBorder="1" applyAlignment="1" applyProtection="1">
      <alignment horizontal="left" vertical="center" shrinkToFit="1"/>
      <protection locked="0"/>
    </xf>
    <xf numFmtId="0" fontId="14" fillId="0" borderId="42" xfId="13" applyBorder="1" applyAlignment="1" applyProtection="1">
      <alignment horizontal="left" vertical="center" shrinkToFit="1"/>
      <protection locked="0"/>
    </xf>
    <xf numFmtId="49" fontId="14" fillId="0" borderId="23" xfId="13" applyNumberFormat="1" applyBorder="1" applyAlignment="1" applyProtection="1">
      <alignment horizontal="left" vertical="top" wrapText="1" shrinkToFit="1"/>
      <protection locked="0"/>
    </xf>
    <xf numFmtId="49" fontId="14" fillId="0" borderId="24" xfId="13" applyNumberFormat="1" applyBorder="1" applyAlignment="1" applyProtection="1">
      <alignment horizontal="left" vertical="top" wrapText="1" shrinkToFit="1"/>
      <protection locked="0"/>
    </xf>
    <xf numFmtId="49" fontId="14" fillId="0" borderId="28" xfId="13" applyNumberFormat="1" applyBorder="1" applyAlignment="1" applyProtection="1">
      <alignment horizontal="left" vertical="top" wrapText="1" shrinkToFit="1"/>
      <protection locked="0"/>
    </xf>
    <xf numFmtId="0" fontId="33" fillId="4" borderId="19" xfId="13" applyFont="1" applyFill="1" applyBorder="1" applyAlignment="1">
      <alignment horizontal="left" vertical="center"/>
    </xf>
    <xf numFmtId="0" fontId="46" fillId="0" borderId="0" xfId="0" applyFont="1" applyAlignment="1">
      <alignment horizontal="right" vertical="center"/>
    </xf>
    <xf numFmtId="0" fontId="33" fillId="4" borderId="25" xfId="13" applyFont="1" applyFill="1" applyBorder="1" applyAlignment="1">
      <alignment horizontal="left" vertical="center"/>
    </xf>
    <xf numFmtId="0" fontId="33" fillId="4" borderId="26" xfId="13" applyFont="1" applyFill="1" applyBorder="1" applyAlignment="1">
      <alignment horizontal="left" vertical="center"/>
    </xf>
    <xf numFmtId="0" fontId="33" fillId="4" borderId="27" xfId="13" applyFont="1" applyFill="1" applyBorder="1" applyAlignment="1">
      <alignment horizontal="left" vertical="center"/>
    </xf>
    <xf numFmtId="0" fontId="33" fillId="4" borderId="15" xfId="13" applyFont="1" applyFill="1" applyBorder="1" applyAlignment="1">
      <alignment horizontal="left" vertical="center"/>
    </xf>
    <xf numFmtId="0" fontId="33" fillId="4" borderId="0" xfId="13" applyFont="1" applyFill="1" applyAlignment="1">
      <alignment horizontal="left" vertical="center"/>
    </xf>
    <xf numFmtId="0" fontId="33" fillId="4" borderId="46" xfId="13" applyFont="1" applyFill="1" applyBorder="1" applyAlignment="1">
      <alignment horizontal="left" vertical="center"/>
    </xf>
    <xf numFmtId="167" fontId="34" fillId="0" borderId="41" xfId="13" applyNumberFormat="1" applyFont="1" applyBorder="1" applyAlignment="1" applyProtection="1">
      <alignment horizontal="right" vertical="center"/>
      <protection locked="0"/>
    </xf>
    <xf numFmtId="49" fontId="14" fillId="0" borderId="25" xfId="13" applyNumberFormat="1" applyBorder="1" applyAlignment="1" applyProtection="1">
      <alignment horizontal="left" vertical="top" wrapText="1" shrinkToFit="1"/>
      <protection locked="0"/>
    </xf>
    <xf numFmtId="49" fontId="14" fillId="0" borderId="26" xfId="13" applyNumberFormat="1" applyBorder="1" applyAlignment="1" applyProtection="1">
      <alignment horizontal="left" vertical="top" wrapText="1" shrinkToFit="1"/>
      <protection locked="0"/>
    </xf>
    <xf numFmtId="49" fontId="14" fillId="0" borderId="27" xfId="13" applyNumberFormat="1" applyBorder="1" applyAlignment="1" applyProtection="1">
      <alignment horizontal="left" vertical="top" wrapText="1" shrinkToFit="1"/>
      <protection locked="0"/>
    </xf>
    <xf numFmtId="49" fontId="2" fillId="0" borderId="32" xfId="13" applyNumberFormat="1" applyFont="1" applyBorder="1" applyAlignment="1" applyProtection="1">
      <alignment horizontal="left" vertical="top" wrapText="1"/>
      <protection locked="0"/>
    </xf>
    <xf numFmtId="49" fontId="14" fillId="0" borderId="17" xfId="13" applyNumberFormat="1" applyBorder="1" applyAlignment="1" applyProtection="1">
      <alignment horizontal="left" vertical="top" wrapText="1"/>
      <protection locked="0"/>
    </xf>
    <xf numFmtId="49" fontId="14" fillId="0" borderId="33" xfId="13" applyNumberFormat="1" applyBorder="1" applyAlignment="1" applyProtection="1">
      <alignment horizontal="left" vertical="top" wrapText="1"/>
      <protection locked="0"/>
    </xf>
    <xf numFmtId="49" fontId="14" fillId="0" borderId="15" xfId="13" applyNumberFormat="1" applyBorder="1" applyAlignment="1" applyProtection="1">
      <alignment horizontal="left" vertical="top" wrapText="1"/>
      <protection locked="0"/>
    </xf>
    <xf numFmtId="49" fontId="14" fillId="0" borderId="0" xfId="13" applyNumberFormat="1" applyAlignment="1" applyProtection="1">
      <alignment horizontal="left" vertical="top" wrapText="1"/>
      <protection locked="0"/>
    </xf>
    <xf numFmtId="49" fontId="14" fillId="0" borderId="46" xfId="13" applyNumberFormat="1" applyBorder="1" applyAlignment="1" applyProtection="1">
      <alignment horizontal="left" vertical="top" wrapText="1"/>
      <protection locked="0"/>
    </xf>
    <xf numFmtId="0" fontId="31" fillId="0" borderId="0" xfId="0" applyFont="1" applyAlignment="1">
      <alignment horizontal="center" vertical="center" shrinkToFit="1"/>
    </xf>
    <xf numFmtId="49" fontId="2" fillId="0" borderId="19" xfId="13" applyNumberFormat="1" applyFont="1" applyBorder="1" applyAlignment="1" applyProtection="1">
      <alignment horizontal="left" vertical="top" wrapText="1"/>
      <protection locked="0"/>
    </xf>
    <xf numFmtId="49" fontId="14" fillId="0" borderId="19" xfId="13" applyNumberFormat="1" applyBorder="1" applyAlignment="1" applyProtection="1">
      <alignment horizontal="center" vertical="center" wrapText="1"/>
      <protection locked="0"/>
    </xf>
    <xf numFmtId="0" fontId="33" fillId="4" borderId="30" xfId="13" applyFont="1" applyFill="1" applyBorder="1" applyAlignment="1" applyProtection="1">
      <alignment vertical="center"/>
      <protection locked="0"/>
    </xf>
    <xf numFmtId="0" fontId="33" fillId="4" borderId="31" xfId="13" applyFont="1" applyFill="1" applyBorder="1" applyAlignment="1" applyProtection="1">
      <alignment vertical="center"/>
      <protection locked="0"/>
    </xf>
    <xf numFmtId="0" fontId="33" fillId="0" borderId="19" xfId="13" applyFont="1" applyBorder="1" applyAlignment="1" applyProtection="1">
      <alignment horizontal="left" vertical="center"/>
      <protection locked="0"/>
    </xf>
    <xf numFmtId="49" fontId="34" fillId="0" borderId="19" xfId="13" applyNumberFormat="1" applyFont="1" applyBorder="1" applyAlignment="1" applyProtection="1">
      <alignment horizontal="center" vertical="center"/>
      <protection locked="0"/>
    </xf>
    <xf numFmtId="49" fontId="34" fillId="0" borderId="32" xfId="13" applyNumberFormat="1" applyFont="1" applyBorder="1" applyAlignment="1" applyProtection="1">
      <alignment horizontal="center" vertical="center"/>
      <protection locked="0"/>
    </xf>
    <xf numFmtId="49" fontId="34" fillId="0" borderId="17" xfId="13" applyNumberFormat="1" applyFont="1" applyBorder="1" applyAlignment="1" applyProtection="1">
      <alignment horizontal="center" vertical="center"/>
      <protection locked="0"/>
    </xf>
    <xf numFmtId="49" fontId="34" fillId="0" borderId="45" xfId="13" applyNumberFormat="1" applyFont="1" applyBorder="1" applyAlignment="1" applyProtection="1">
      <alignment horizontal="center" vertical="center"/>
      <protection locked="0"/>
    </xf>
    <xf numFmtId="49" fontId="34" fillId="0" borderId="48" xfId="13" applyNumberFormat="1" applyFont="1" applyBorder="1" applyAlignment="1" applyProtection="1">
      <alignment horizontal="center" vertical="center"/>
      <protection locked="0"/>
    </xf>
    <xf numFmtId="49" fontId="34" fillId="0" borderId="16" xfId="13" applyNumberFormat="1" applyFont="1" applyBorder="1" applyAlignment="1" applyProtection="1">
      <alignment horizontal="center" vertical="center"/>
      <protection locked="0"/>
    </xf>
    <xf numFmtId="49" fontId="34" fillId="0" borderId="49" xfId="13" applyNumberFormat="1" applyFont="1" applyBorder="1" applyAlignment="1" applyProtection="1">
      <alignment horizontal="center" vertical="center"/>
      <protection locked="0"/>
    </xf>
    <xf numFmtId="165" fontId="40" fillId="0" borderId="0" xfId="0" applyNumberFormat="1" applyFont="1" applyAlignment="1" applyProtection="1">
      <alignment horizontal="center" vertical="center"/>
      <protection locked="0"/>
    </xf>
    <xf numFmtId="166" fontId="47" fillId="0" borderId="0" xfId="0" applyNumberFormat="1" applyFont="1" applyAlignment="1">
      <alignment horizontal="center" vertical="center" wrapText="1"/>
    </xf>
    <xf numFmtId="0" fontId="40" fillId="0" borderId="0" xfId="0" applyFont="1" applyAlignment="1">
      <alignment horizontal="center" vertical="center"/>
    </xf>
    <xf numFmtId="0" fontId="47" fillId="0" borderId="0" xfId="0" applyFont="1" applyAlignment="1">
      <alignment horizontal="center" vertical="center" wrapText="1"/>
    </xf>
    <xf numFmtId="0" fontId="40" fillId="0" borderId="0" xfId="0" applyFont="1" applyAlignment="1">
      <alignment horizontal="center" vertical="center" wrapText="1"/>
    </xf>
    <xf numFmtId="166" fontId="40" fillId="0" borderId="0" xfId="0" applyNumberFormat="1" applyFont="1" applyAlignment="1">
      <alignment horizontal="center" vertical="center" wrapText="1"/>
    </xf>
    <xf numFmtId="0" fontId="40" fillId="0" borderId="0" xfId="0" applyFont="1" applyAlignment="1" applyProtection="1">
      <alignment horizontal="center" vertical="center" shrinkToFit="1"/>
      <protection locked="0"/>
    </xf>
    <xf numFmtId="0" fontId="40" fillId="0" borderId="0" xfId="0" applyFont="1" applyAlignment="1">
      <alignment horizontal="center" vertical="center" shrinkToFit="1"/>
    </xf>
    <xf numFmtId="165" fontId="40" fillId="0" borderId="0" xfId="0" applyNumberFormat="1" applyFont="1" applyAlignment="1">
      <alignment horizontal="center" vertical="center"/>
    </xf>
    <xf numFmtId="165" fontId="67" fillId="0" borderId="0" xfId="0" applyNumberFormat="1" applyFont="1" applyAlignment="1" applyProtection="1">
      <alignment horizontal="center" vertical="center"/>
      <protection locked="0"/>
    </xf>
  </cellXfs>
  <cellStyles count="59">
    <cellStyle name="20% - アクセント 1 2" xfId="32" xr:uid="{00000000-0005-0000-0000-000000000000}"/>
    <cellStyle name="20% - アクセント 2 2" xfId="36" xr:uid="{00000000-0005-0000-0000-000001000000}"/>
    <cellStyle name="20% - アクセント 3 2" xfId="40" xr:uid="{00000000-0005-0000-0000-000002000000}"/>
    <cellStyle name="20% - アクセント 4 2" xfId="44" xr:uid="{00000000-0005-0000-0000-000003000000}"/>
    <cellStyle name="20% - アクセント 5 2" xfId="48" xr:uid="{00000000-0005-0000-0000-000004000000}"/>
    <cellStyle name="20% - アクセント 6 2" xfId="52" xr:uid="{00000000-0005-0000-0000-000005000000}"/>
    <cellStyle name="40% - アクセント 1 2" xfId="33" xr:uid="{00000000-0005-0000-0000-000006000000}"/>
    <cellStyle name="40% - アクセント 2 2" xfId="37" xr:uid="{00000000-0005-0000-0000-000007000000}"/>
    <cellStyle name="40% - アクセント 3 2" xfId="41" xr:uid="{00000000-0005-0000-0000-000008000000}"/>
    <cellStyle name="40% - アクセント 4 2" xfId="45" xr:uid="{00000000-0005-0000-0000-000009000000}"/>
    <cellStyle name="40% - アクセント 5 2" xfId="49" xr:uid="{00000000-0005-0000-0000-00000A000000}"/>
    <cellStyle name="40% - アクセント 6 2" xfId="53" xr:uid="{00000000-0005-0000-0000-00000B000000}"/>
    <cellStyle name="60% - アクセント 1 2" xfId="34" xr:uid="{00000000-0005-0000-0000-00000C000000}"/>
    <cellStyle name="60% - アクセント 2 2" xfId="38" xr:uid="{00000000-0005-0000-0000-00000D000000}"/>
    <cellStyle name="60% - アクセント 3 2" xfId="42" xr:uid="{00000000-0005-0000-0000-00000E000000}"/>
    <cellStyle name="60% - アクセント 4 2" xfId="46" xr:uid="{00000000-0005-0000-0000-00000F000000}"/>
    <cellStyle name="60% - アクセント 5 2" xfId="50" xr:uid="{00000000-0005-0000-0000-000010000000}"/>
    <cellStyle name="60% - アクセント 6 2" xfId="54" xr:uid="{00000000-0005-0000-0000-000011000000}"/>
    <cellStyle name="アクセント 1 2" xfId="31" xr:uid="{00000000-0005-0000-0000-000012000000}"/>
    <cellStyle name="アクセント 2 2" xfId="35" xr:uid="{00000000-0005-0000-0000-000013000000}"/>
    <cellStyle name="アクセント 3 2" xfId="39" xr:uid="{00000000-0005-0000-0000-000014000000}"/>
    <cellStyle name="アクセント 4 2" xfId="43" xr:uid="{00000000-0005-0000-0000-000015000000}"/>
    <cellStyle name="アクセント 5 2" xfId="47" xr:uid="{00000000-0005-0000-0000-000016000000}"/>
    <cellStyle name="アクセント 6 2" xfId="51" xr:uid="{00000000-0005-0000-0000-000017000000}"/>
    <cellStyle name="タイトル 2" xfId="14" xr:uid="{00000000-0005-0000-0000-000018000000}"/>
    <cellStyle name="チェック セル 2" xfId="26" xr:uid="{00000000-0005-0000-0000-000019000000}"/>
    <cellStyle name="どちらでもない 2" xfId="21" xr:uid="{00000000-0005-0000-0000-00001A000000}"/>
    <cellStyle name="ハイパーリンク" xfId="7" builtinId="8"/>
    <cellStyle name="ハイパーリンク 2" xfId="55" xr:uid="{00000000-0005-0000-0000-00001C000000}"/>
    <cellStyle name="メモ 2" xfId="28" xr:uid="{00000000-0005-0000-0000-00001D000000}"/>
    <cellStyle name="リンク セル 2" xfId="25" xr:uid="{00000000-0005-0000-0000-00001E000000}"/>
    <cellStyle name="悪い 2" xfId="20" xr:uid="{00000000-0005-0000-0000-00001F000000}"/>
    <cellStyle name="計算 2" xfId="24" xr:uid="{00000000-0005-0000-0000-000020000000}"/>
    <cellStyle name="警告文 2" xfId="27" xr:uid="{00000000-0005-0000-0000-000021000000}"/>
    <cellStyle name="見出し 1 2" xfId="15" xr:uid="{00000000-0005-0000-0000-000022000000}"/>
    <cellStyle name="見出し 2 2" xfId="16" xr:uid="{00000000-0005-0000-0000-000023000000}"/>
    <cellStyle name="見出し 3 2" xfId="17" xr:uid="{00000000-0005-0000-0000-000024000000}"/>
    <cellStyle name="見出し 4 2" xfId="18" xr:uid="{00000000-0005-0000-0000-000025000000}"/>
    <cellStyle name="集計 2" xfId="30" xr:uid="{00000000-0005-0000-0000-000026000000}"/>
    <cellStyle name="出力 2" xfId="23" xr:uid="{00000000-0005-0000-0000-000027000000}"/>
    <cellStyle name="説明文 2" xfId="29" xr:uid="{00000000-0005-0000-0000-000028000000}"/>
    <cellStyle name="入力 2" xfId="22" xr:uid="{00000000-0005-0000-0000-000029000000}"/>
    <cellStyle name="標準" xfId="0" builtinId="0"/>
    <cellStyle name="標準 2" xfId="2" xr:uid="{00000000-0005-0000-0000-00002B000000}"/>
    <cellStyle name="標準 2 2" xfId="56" xr:uid="{00000000-0005-0000-0000-00002C000000}"/>
    <cellStyle name="標準 3" xfId="3" xr:uid="{00000000-0005-0000-0000-00002D000000}"/>
    <cellStyle name="標準 4" xfId="4" xr:uid="{00000000-0005-0000-0000-00002E000000}"/>
    <cellStyle name="標準 5" xfId="5" xr:uid="{00000000-0005-0000-0000-00002F000000}"/>
    <cellStyle name="標準 6" xfId="1" xr:uid="{00000000-0005-0000-0000-000030000000}"/>
    <cellStyle name="標準 7" xfId="13" xr:uid="{00000000-0005-0000-0000-000031000000}"/>
    <cellStyle name="標準_Sheet1" xfId="6" xr:uid="{00000000-0005-0000-0000-000032000000}"/>
    <cellStyle name="標準_Sheet1 2" xfId="8" xr:uid="{00000000-0005-0000-0000-000033000000}"/>
    <cellStyle name="標準_Sheet1 2 2" xfId="57" xr:uid="{00000000-0005-0000-0000-000034000000}"/>
    <cellStyle name="標準_入力タブ" xfId="58" xr:uid="{00000000-0005-0000-0000-000035000000}"/>
    <cellStyle name="標準_入力規則" xfId="9" xr:uid="{00000000-0005-0000-0000-000036000000}"/>
    <cellStyle name="表示済みのハイパーリンク" xfId="10" builtinId="9" hidden="1"/>
    <cellStyle name="表示済みのハイパーリンク" xfId="11" builtinId="9" hidden="1"/>
    <cellStyle name="表示済みのハイパーリンク" xfId="12" builtinId="9" hidden="1"/>
    <cellStyle name="良い 2" xfId="19" xr:uid="{00000000-0005-0000-0000-00003A000000}"/>
  </cellStyles>
  <dxfs count="5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4"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4" tint="0.79998168889431442"/>
        </patternFill>
      </fill>
    </dxf>
    <dxf>
      <fill>
        <patternFill>
          <bgColor rgb="FFFFFF00"/>
        </patternFill>
      </fill>
    </dxf>
    <dxf>
      <fill>
        <patternFill>
          <bgColor theme="4"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4" tint="0.79998168889431442"/>
        </patternFill>
      </fill>
    </dxf>
    <dxf>
      <fill>
        <patternFill>
          <bgColor rgb="FFFFFF00"/>
        </patternFill>
      </fill>
    </dxf>
    <dxf>
      <fill>
        <patternFill>
          <bgColor rgb="FFFFFF00"/>
        </patternFill>
      </fill>
    </dxf>
    <dxf>
      <fill>
        <patternFill>
          <fgColor rgb="FFFFFF00"/>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9"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CC"/>
      <color rgb="FFFFFF66"/>
      <color rgb="FFFF6600"/>
      <color rgb="FFFFCC66"/>
      <color rgb="FFFFFF99"/>
      <color rgb="FFFF9933"/>
      <color rgb="FFFF9966"/>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G"/><Relationship Id="rId13" Type="http://schemas.openxmlformats.org/officeDocument/2006/relationships/image" Target="../media/image13.JPG"/><Relationship Id="rId3" Type="http://schemas.openxmlformats.org/officeDocument/2006/relationships/image" Target="../media/image3.JPG"/><Relationship Id="rId7" Type="http://schemas.openxmlformats.org/officeDocument/2006/relationships/image" Target="../media/image7.JPG"/><Relationship Id="rId12" Type="http://schemas.openxmlformats.org/officeDocument/2006/relationships/image" Target="../media/image12.JPG"/><Relationship Id="rId2" Type="http://schemas.openxmlformats.org/officeDocument/2006/relationships/image" Target="../media/image2.JPG"/><Relationship Id="rId1" Type="http://schemas.openxmlformats.org/officeDocument/2006/relationships/image" Target="../media/image1.JPG"/><Relationship Id="rId6" Type="http://schemas.openxmlformats.org/officeDocument/2006/relationships/image" Target="../media/image6.JPG"/><Relationship Id="rId11" Type="http://schemas.openxmlformats.org/officeDocument/2006/relationships/image" Target="../media/image11.JPG"/><Relationship Id="rId5" Type="http://schemas.openxmlformats.org/officeDocument/2006/relationships/image" Target="../media/image5.JPG"/><Relationship Id="rId10" Type="http://schemas.openxmlformats.org/officeDocument/2006/relationships/image" Target="../media/image10.JPG"/><Relationship Id="rId4" Type="http://schemas.openxmlformats.org/officeDocument/2006/relationships/image" Target="../media/image4.JPG"/><Relationship Id="rId9" Type="http://schemas.openxmlformats.org/officeDocument/2006/relationships/image" Target="../media/image9.JP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xdr:from>
      <xdr:col>13</xdr:col>
      <xdr:colOff>211667</xdr:colOff>
      <xdr:row>106</xdr:row>
      <xdr:rowOff>137584</xdr:rowOff>
    </xdr:from>
    <xdr:to>
      <xdr:col>19</xdr:col>
      <xdr:colOff>508000</xdr:colOff>
      <xdr:row>138</xdr:row>
      <xdr:rowOff>10584</xdr:rowOff>
    </xdr:to>
    <xdr:sp macro="" textlink="">
      <xdr:nvSpPr>
        <xdr:cNvPr id="70" name="正方形/長方形 69">
          <a:extLst>
            <a:ext uri="{FF2B5EF4-FFF2-40B4-BE49-F238E27FC236}">
              <a16:creationId xmlns:a16="http://schemas.microsoft.com/office/drawing/2014/main" id="{00000000-0008-0000-0000-000046000000}"/>
            </a:ext>
          </a:extLst>
        </xdr:cNvPr>
        <xdr:cNvSpPr/>
      </xdr:nvSpPr>
      <xdr:spPr>
        <a:xfrm>
          <a:off x="8636000" y="16869834"/>
          <a:ext cx="4423833" cy="4953000"/>
        </a:xfrm>
        <a:prstGeom prst="rect">
          <a:avLst/>
        </a:prstGeom>
        <a:noFill/>
        <a:ln>
          <a:solidFill>
            <a:schemeClr val="accent2"/>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xdr:col>
      <xdr:colOff>0</xdr:colOff>
      <xdr:row>7</xdr:row>
      <xdr:rowOff>104775</xdr:rowOff>
    </xdr:from>
    <xdr:to>
      <xdr:col>8</xdr:col>
      <xdr:colOff>219075</xdr:colOff>
      <xdr:row>23</xdr:row>
      <xdr:rowOff>161925</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0" y="828675"/>
          <a:ext cx="4333875" cy="2800350"/>
        </a:xfrm>
        <a:prstGeom prst="rect">
          <a:avLst/>
        </a:prstGeom>
      </xdr:spPr>
    </xdr:pic>
    <xdr:clientData/>
  </xdr:twoCellAnchor>
  <xdr:twoCellAnchor>
    <xdr:from>
      <xdr:col>1</xdr:col>
      <xdr:colOff>361951</xdr:colOff>
      <xdr:row>24</xdr:row>
      <xdr:rowOff>123825</xdr:rowOff>
    </xdr:from>
    <xdr:to>
      <xdr:col>8</xdr:col>
      <xdr:colOff>85725</xdr:colOff>
      <xdr:row>27</xdr:row>
      <xdr:rowOff>161926</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838201" y="3762375"/>
          <a:ext cx="4219574" cy="5524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(1)</a:t>
          </a:r>
          <a:r>
            <a:rPr kumimoji="1" lang="ja-JP" altLang="en-US" sz="1100"/>
            <a:t>の入力情報が、「学位申請書・誓約書」、「博士論文概要書表紙」、「研究業績書」、「履歴書」の該当部分に自動転記される。</a:t>
          </a:r>
        </a:p>
      </xdr:txBody>
    </xdr:sp>
    <xdr:clientData/>
  </xdr:twoCellAnchor>
  <xdr:twoCellAnchor editAs="oneCell">
    <xdr:from>
      <xdr:col>2</xdr:col>
      <xdr:colOff>120651</xdr:colOff>
      <xdr:row>35</xdr:row>
      <xdr:rowOff>8419</xdr:rowOff>
    </xdr:from>
    <xdr:to>
      <xdr:col>5</xdr:col>
      <xdr:colOff>9525</xdr:colOff>
      <xdr:row>50</xdr:row>
      <xdr:rowOff>121157</xdr:rowOff>
    </xdr:to>
    <xdr:pic>
      <xdr:nvPicPr>
        <xdr:cNvPr id="6" name="図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2042" y="6087854"/>
          <a:ext cx="1951244" cy="2597520"/>
        </a:xfrm>
        <a:prstGeom prst="rect">
          <a:avLst/>
        </a:prstGeom>
      </xdr:spPr>
    </xdr:pic>
    <xdr:clientData/>
  </xdr:twoCellAnchor>
  <xdr:twoCellAnchor editAs="oneCell">
    <xdr:from>
      <xdr:col>16</xdr:col>
      <xdr:colOff>19050</xdr:colOff>
      <xdr:row>35</xdr:row>
      <xdr:rowOff>27009</xdr:rowOff>
    </xdr:from>
    <xdr:to>
      <xdr:col>18</xdr:col>
      <xdr:colOff>569818</xdr:colOff>
      <xdr:row>49</xdr:row>
      <xdr:rowOff>124377</xdr:rowOff>
    </xdr:to>
    <xdr:pic>
      <xdr:nvPicPr>
        <xdr:cNvPr id="9" name="図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0504833" y="6106444"/>
          <a:ext cx="1925681" cy="2410148"/>
        </a:xfrm>
        <a:prstGeom prst="rect">
          <a:avLst/>
        </a:prstGeom>
        <a:ln>
          <a:solidFill>
            <a:sysClr val="windowText" lastClr="000000"/>
          </a:solidFill>
        </a:ln>
      </xdr:spPr>
    </xdr:pic>
    <xdr:clientData/>
  </xdr:twoCellAnchor>
  <xdr:twoCellAnchor editAs="oneCell">
    <xdr:from>
      <xdr:col>12</xdr:col>
      <xdr:colOff>211612</xdr:colOff>
      <xdr:row>35</xdr:row>
      <xdr:rowOff>21853</xdr:rowOff>
    </xdr:from>
    <xdr:to>
      <xdr:col>15</xdr:col>
      <xdr:colOff>187393</xdr:colOff>
      <xdr:row>50</xdr:row>
      <xdr:rowOff>30325</xdr:rowOff>
    </xdr:to>
    <xdr:pic>
      <xdr:nvPicPr>
        <xdr:cNvPr id="8" name="図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947569" y="6101288"/>
          <a:ext cx="2038150" cy="2493254"/>
        </a:xfrm>
        <a:prstGeom prst="rect">
          <a:avLst/>
        </a:prstGeom>
      </xdr:spPr>
    </xdr:pic>
    <xdr:clientData/>
  </xdr:twoCellAnchor>
  <xdr:twoCellAnchor editAs="oneCell">
    <xdr:from>
      <xdr:col>2</xdr:col>
      <xdr:colOff>10583</xdr:colOff>
      <xdr:row>110</xdr:row>
      <xdr:rowOff>148166</xdr:rowOff>
    </xdr:from>
    <xdr:to>
      <xdr:col>4</xdr:col>
      <xdr:colOff>505701</xdr:colOff>
      <xdr:row>127</xdr:row>
      <xdr:rowOff>95250</xdr:rowOff>
    </xdr:to>
    <xdr:pic>
      <xdr:nvPicPr>
        <xdr:cNvPr id="20" name="図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9683750" y="4942416"/>
          <a:ext cx="1864601" cy="2645834"/>
        </a:xfrm>
        <a:prstGeom prst="rect">
          <a:avLst/>
        </a:prstGeom>
        <a:ln>
          <a:solidFill>
            <a:sysClr val="windowText" lastClr="000000"/>
          </a:solidFill>
        </a:ln>
      </xdr:spPr>
    </xdr:pic>
    <xdr:clientData/>
  </xdr:twoCellAnchor>
  <xdr:twoCellAnchor editAs="oneCell">
    <xdr:from>
      <xdr:col>5</xdr:col>
      <xdr:colOff>10584</xdr:colOff>
      <xdr:row>110</xdr:row>
      <xdr:rowOff>148166</xdr:rowOff>
    </xdr:from>
    <xdr:to>
      <xdr:col>7</xdr:col>
      <xdr:colOff>516884</xdr:colOff>
      <xdr:row>127</xdr:row>
      <xdr:rowOff>120650</xdr:rowOff>
    </xdr:to>
    <xdr:pic>
      <xdr:nvPicPr>
        <xdr:cNvPr id="21" name="図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1747501" y="4942416"/>
          <a:ext cx="1882133" cy="2677584"/>
        </a:xfrm>
        <a:prstGeom prst="rect">
          <a:avLst/>
        </a:prstGeom>
        <a:ln>
          <a:solidFill>
            <a:sysClr val="windowText" lastClr="000000"/>
          </a:solidFill>
        </a:ln>
      </xdr:spPr>
    </xdr:pic>
    <xdr:clientData/>
  </xdr:twoCellAnchor>
  <xdr:twoCellAnchor editAs="oneCell">
    <xdr:from>
      <xdr:col>13</xdr:col>
      <xdr:colOff>465668</xdr:colOff>
      <xdr:row>111</xdr:row>
      <xdr:rowOff>10584</xdr:rowOff>
    </xdr:from>
    <xdr:to>
      <xdr:col>16</xdr:col>
      <xdr:colOff>249656</xdr:colOff>
      <xdr:row>127</xdr:row>
      <xdr:rowOff>84665</xdr:rowOff>
    </xdr:to>
    <xdr:pic>
      <xdr:nvPicPr>
        <xdr:cNvPr id="22" name="図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8890001" y="17536584"/>
          <a:ext cx="1847738" cy="2614081"/>
        </a:xfrm>
        <a:prstGeom prst="rect">
          <a:avLst/>
        </a:prstGeom>
        <a:ln>
          <a:solidFill>
            <a:sysClr val="windowText" lastClr="000000"/>
          </a:solidFill>
        </a:ln>
      </xdr:spPr>
    </xdr:pic>
    <xdr:clientData/>
  </xdr:twoCellAnchor>
  <xdr:twoCellAnchor editAs="oneCell">
    <xdr:from>
      <xdr:col>6</xdr:col>
      <xdr:colOff>135470</xdr:colOff>
      <xdr:row>35</xdr:row>
      <xdr:rowOff>25032</xdr:rowOff>
    </xdr:from>
    <xdr:to>
      <xdr:col>9</xdr:col>
      <xdr:colOff>1</xdr:colOff>
      <xdr:row>50</xdr:row>
      <xdr:rowOff>73716</xdr:rowOff>
    </xdr:to>
    <xdr:pic>
      <xdr:nvPicPr>
        <xdr:cNvPr id="23" name="図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3746687" y="6104467"/>
          <a:ext cx="1849044" cy="2533466"/>
        </a:xfrm>
        <a:prstGeom prst="rect">
          <a:avLst/>
        </a:prstGeom>
        <a:ln>
          <a:solidFill>
            <a:sysClr val="windowText" lastClr="000000"/>
          </a:solidFill>
        </a:ln>
      </xdr:spPr>
    </xdr:pic>
    <xdr:clientData/>
  </xdr:twoCellAnchor>
  <xdr:twoCellAnchor>
    <xdr:from>
      <xdr:col>9</xdr:col>
      <xdr:colOff>227778</xdr:colOff>
      <xdr:row>35</xdr:row>
      <xdr:rowOff>9525</xdr:rowOff>
    </xdr:from>
    <xdr:to>
      <xdr:col>11</xdr:col>
      <xdr:colOff>523053</xdr:colOff>
      <xdr:row>50</xdr:row>
      <xdr:rowOff>45509</xdr:rowOff>
    </xdr:to>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5901365" y="6088960"/>
          <a:ext cx="1670188" cy="2520766"/>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a:t>本　文</a:t>
          </a:r>
          <a:endParaRPr kumimoji="1" lang="en-US" altLang="ja-JP" sz="1400"/>
        </a:p>
        <a:p>
          <a:pPr algn="l"/>
          <a:r>
            <a:rPr kumimoji="1" lang="en-US" altLang="ja-JP" sz="1200"/>
            <a:t>----------------------------------------------------------------------------------------------------------------------------------------------------------------------------------------------------------------------------------------------------------------------------------------------------------------------</a:t>
          </a:r>
        </a:p>
        <a:p>
          <a:pPr algn="ctr"/>
          <a:endParaRPr kumimoji="1" lang="en-US" altLang="ja-JP" sz="800"/>
        </a:p>
        <a:p>
          <a:pPr algn="ctr"/>
          <a:r>
            <a:rPr kumimoji="1" lang="en-US" altLang="ja-JP" sz="800"/>
            <a:t>No.1</a:t>
          </a:r>
        </a:p>
      </xdr:txBody>
    </xdr:sp>
    <xdr:clientData/>
  </xdr:twoCellAnchor>
  <xdr:twoCellAnchor>
    <xdr:from>
      <xdr:col>2</xdr:col>
      <xdr:colOff>266699</xdr:colOff>
      <xdr:row>32</xdr:row>
      <xdr:rowOff>69159</xdr:rowOff>
    </xdr:from>
    <xdr:to>
      <xdr:col>5</xdr:col>
      <xdr:colOff>126999</xdr:colOff>
      <xdr:row>34</xdr:row>
      <xdr:rowOff>59765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058581" y="5537630"/>
          <a:ext cx="1742889" cy="304370"/>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①学位申請書・誓約書</a:t>
          </a:r>
        </a:p>
      </xdr:txBody>
    </xdr:sp>
    <xdr:clientData/>
  </xdr:twoCellAnchor>
  <xdr:twoCellAnchor>
    <xdr:from>
      <xdr:col>2</xdr:col>
      <xdr:colOff>105185</xdr:colOff>
      <xdr:row>51</xdr:row>
      <xdr:rowOff>51351</xdr:rowOff>
    </xdr:from>
    <xdr:to>
      <xdr:col>5</xdr:col>
      <xdr:colOff>38510</xdr:colOff>
      <xdr:row>54</xdr:row>
      <xdr:rowOff>79926</xdr:rowOff>
    </xdr:to>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966576" y="8781221"/>
          <a:ext cx="1995695" cy="5255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Excel</a:t>
          </a:r>
          <a:r>
            <a:rPr kumimoji="1" lang="ja-JP" altLang="en-US" sz="1000"/>
            <a:t>シート上で黄色い項目が無くなったら入力完了となる。</a:t>
          </a:r>
        </a:p>
      </xdr:txBody>
    </xdr:sp>
    <xdr:clientData/>
  </xdr:twoCellAnchor>
  <xdr:twoCellAnchor>
    <xdr:from>
      <xdr:col>6</xdr:col>
      <xdr:colOff>333374</xdr:colOff>
      <xdr:row>32</xdr:row>
      <xdr:rowOff>97734</xdr:rowOff>
    </xdr:from>
    <xdr:to>
      <xdr:col>8</xdr:col>
      <xdr:colOff>398461</xdr:colOff>
      <xdr:row>34</xdr:row>
      <xdr:rowOff>54429</xdr:rowOff>
    </xdr:to>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3944591" y="5680212"/>
          <a:ext cx="1440000" cy="288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表紙</a:t>
          </a:r>
        </a:p>
      </xdr:txBody>
    </xdr:sp>
    <xdr:clientData/>
  </xdr:twoCellAnchor>
  <xdr:twoCellAnchor>
    <xdr:from>
      <xdr:col>9</xdr:col>
      <xdr:colOff>329237</xdr:colOff>
      <xdr:row>32</xdr:row>
      <xdr:rowOff>114300</xdr:rowOff>
    </xdr:from>
    <xdr:to>
      <xdr:col>11</xdr:col>
      <xdr:colOff>394324</xdr:colOff>
      <xdr:row>34</xdr:row>
      <xdr:rowOff>70995</xdr:rowOff>
    </xdr:to>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6002824" y="5696778"/>
          <a:ext cx="1440000" cy="288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本文</a:t>
          </a:r>
        </a:p>
      </xdr:txBody>
    </xdr:sp>
    <xdr:clientData/>
  </xdr:twoCellAnchor>
  <xdr:twoCellAnchor>
    <xdr:from>
      <xdr:col>12</xdr:col>
      <xdr:colOff>518060</xdr:colOff>
      <xdr:row>32</xdr:row>
      <xdr:rowOff>114300</xdr:rowOff>
    </xdr:from>
    <xdr:to>
      <xdr:col>14</xdr:col>
      <xdr:colOff>583147</xdr:colOff>
      <xdr:row>34</xdr:row>
      <xdr:rowOff>70995</xdr:rowOff>
    </xdr:to>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8254017" y="5696778"/>
          <a:ext cx="1440000" cy="288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研究業績書</a:t>
          </a:r>
        </a:p>
      </xdr:txBody>
    </xdr:sp>
    <xdr:clientData/>
  </xdr:twoCellAnchor>
  <xdr:twoCellAnchor>
    <xdr:from>
      <xdr:col>16</xdr:col>
      <xdr:colOff>171039</xdr:colOff>
      <xdr:row>32</xdr:row>
      <xdr:rowOff>123825</xdr:rowOff>
    </xdr:from>
    <xdr:to>
      <xdr:col>18</xdr:col>
      <xdr:colOff>416126</xdr:colOff>
      <xdr:row>34</xdr:row>
      <xdr:rowOff>80520</xdr:rowOff>
    </xdr:to>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10656822" y="5706303"/>
          <a:ext cx="1620000" cy="288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履歴書</a:t>
          </a:r>
        </a:p>
      </xdr:txBody>
    </xdr:sp>
    <xdr:clientData/>
  </xdr:twoCellAnchor>
  <xdr:twoCellAnchor>
    <xdr:from>
      <xdr:col>6</xdr:col>
      <xdr:colOff>76200</xdr:colOff>
      <xdr:row>50</xdr:row>
      <xdr:rowOff>162758</xdr:rowOff>
    </xdr:from>
    <xdr:to>
      <xdr:col>9</xdr:col>
      <xdr:colOff>9525</xdr:colOff>
      <xdr:row>55</xdr:row>
      <xdr:rowOff>6630</xdr:rowOff>
    </xdr:to>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3687417" y="8726975"/>
          <a:ext cx="1995695" cy="6721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Excel</a:t>
          </a:r>
          <a:r>
            <a:rPr kumimoji="1" lang="ja-JP" altLang="en-US" sz="1000"/>
            <a:t>シート上に必要項目が転記され、表紙が自動生成されるため、原則として追記しない。</a:t>
          </a:r>
        </a:p>
      </xdr:txBody>
    </xdr:sp>
    <xdr:clientData/>
  </xdr:twoCellAnchor>
  <xdr:twoCellAnchor>
    <xdr:from>
      <xdr:col>9</xdr:col>
      <xdr:colOff>235231</xdr:colOff>
      <xdr:row>51</xdr:row>
      <xdr:rowOff>7871</xdr:rowOff>
    </xdr:from>
    <xdr:to>
      <xdr:col>11</xdr:col>
      <xdr:colOff>540031</xdr:colOff>
      <xdr:row>54</xdr:row>
      <xdr:rowOff>59223</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5908818" y="8737741"/>
          <a:ext cx="1679713" cy="5483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Microsoft</a:t>
          </a:r>
          <a:r>
            <a:rPr kumimoji="1" lang="en-US" altLang="ja-JP" sz="1000" baseline="0"/>
            <a:t> Word</a:t>
          </a:r>
          <a:r>
            <a:rPr kumimoji="1" lang="ja-JP" altLang="en-US" sz="1000" baseline="0"/>
            <a:t>等で別途作成する。</a:t>
          </a:r>
          <a:endParaRPr kumimoji="1" lang="ja-JP" altLang="en-US" sz="1000"/>
        </a:p>
      </xdr:txBody>
    </xdr:sp>
    <xdr:clientData/>
  </xdr:twoCellAnchor>
  <xdr:twoCellAnchor>
    <xdr:from>
      <xdr:col>12</xdr:col>
      <xdr:colOff>89958</xdr:colOff>
      <xdr:row>51</xdr:row>
      <xdr:rowOff>9068</xdr:rowOff>
    </xdr:from>
    <xdr:to>
      <xdr:col>15</xdr:col>
      <xdr:colOff>359833</xdr:colOff>
      <xdr:row>54</xdr:row>
      <xdr:rowOff>52461</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7825915" y="8738938"/>
          <a:ext cx="2332244" cy="5403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Excel</a:t>
          </a:r>
          <a:r>
            <a:rPr kumimoji="1" lang="ja-JP" altLang="en-US" sz="1000"/>
            <a:t>シート上の黄色でマークされた必須項目、および研究業績を入力。</a:t>
          </a:r>
        </a:p>
      </xdr:txBody>
    </xdr:sp>
    <xdr:clientData/>
  </xdr:twoCellAnchor>
  <xdr:twoCellAnchor>
    <xdr:from>
      <xdr:col>15</xdr:col>
      <xdr:colOff>631032</xdr:colOff>
      <xdr:row>51</xdr:row>
      <xdr:rowOff>13669</xdr:rowOff>
    </xdr:from>
    <xdr:to>
      <xdr:col>19</xdr:col>
      <xdr:colOff>65485</xdr:colOff>
      <xdr:row>55</xdr:row>
      <xdr:rowOff>11206</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10388204" y="8586169"/>
          <a:ext cx="2172890" cy="640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Excel</a:t>
          </a:r>
          <a:r>
            <a:rPr kumimoji="1" lang="ja-JP" altLang="en-US" sz="1000"/>
            <a:t>シート上の黄色でマークされた必須項目、その他項目を入力。</a:t>
          </a:r>
        </a:p>
      </xdr:txBody>
    </xdr:sp>
    <xdr:clientData/>
  </xdr:twoCellAnchor>
  <xdr:twoCellAnchor>
    <xdr:from>
      <xdr:col>5</xdr:col>
      <xdr:colOff>676275</xdr:colOff>
      <xdr:row>31</xdr:row>
      <xdr:rowOff>85725</xdr:rowOff>
    </xdr:from>
    <xdr:to>
      <xdr:col>19</xdr:col>
      <xdr:colOff>180975</xdr:colOff>
      <xdr:row>55</xdr:row>
      <xdr:rowOff>47625</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3590925" y="4648200"/>
          <a:ext cx="8420100" cy="3848100"/>
        </a:xfrm>
        <a:prstGeom prst="rect">
          <a:avLst/>
        </a:prstGeom>
        <a:noFill/>
        <a:ln>
          <a:solidFill>
            <a:schemeClr val="accent2"/>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457200</xdr:colOff>
      <xdr:row>30</xdr:row>
      <xdr:rowOff>97733</xdr:rowOff>
    </xdr:from>
    <xdr:to>
      <xdr:col>14</xdr:col>
      <xdr:colOff>482830</xdr:colOff>
      <xdr:row>32</xdr:row>
      <xdr:rowOff>54429</xdr:rowOff>
    </xdr:to>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7505700" y="5348907"/>
          <a:ext cx="2088000" cy="288000"/>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②博士論文概要</a:t>
          </a:r>
        </a:p>
      </xdr:txBody>
    </xdr:sp>
    <xdr:clientData/>
  </xdr:twoCellAnchor>
  <xdr:twoCellAnchor>
    <xdr:from>
      <xdr:col>2</xdr:col>
      <xdr:colOff>76199</xdr:colOff>
      <xdr:row>59</xdr:row>
      <xdr:rowOff>76200</xdr:rowOff>
    </xdr:from>
    <xdr:to>
      <xdr:col>5</xdr:col>
      <xdr:colOff>472109</xdr:colOff>
      <xdr:row>62</xdr:row>
      <xdr:rowOff>85725</xdr:rowOff>
    </xdr:to>
    <xdr:sp macro="" textlink="">
      <xdr:nvSpPr>
        <xdr:cNvPr id="39" name="テキスト ボックス 38">
          <a:extLst>
            <a:ext uri="{FF2B5EF4-FFF2-40B4-BE49-F238E27FC236}">
              <a16:creationId xmlns:a16="http://schemas.microsoft.com/office/drawing/2014/main" id="{00000000-0008-0000-0000-000027000000}"/>
            </a:ext>
          </a:extLst>
        </xdr:cNvPr>
        <xdr:cNvSpPr txBox="1"/>
      </xdr:nvSpPr>
      <xdr:spPr>
        <a:xfrm>
          <a:off x="937590" y="10172700"/>
          <a:ext cx="2458280" cy="523047"/>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学位申請書・誓約書：</a:t>
          </a:r>
          <a:endParaRPr kumimoji="1" lang="en-US" altLang="ja-JP" sz="1100"/>
        </a:p>
        <a:p>
          <a:r>
            <a:rPr kumimoji="1" lang="ja-JP" altLang="en-US" sz="1100"/>
            <a:t>申請者および主査の署名</a:t>
          </a:r>
          <a:r>
            <a:rPr kumimoji="1" lang="ja-JP" altLang="en-US" sz="1100" baseline="0"/>
            <a:t> </a:t>
          </a:r>
          <a:r>
            <a:rPr kumimoji="1" lang="en-US" altLang="ja-JP" sz="1100" baseline="0"/>
            <a:t>or </a:t>
          </a:r>
          <a:r>
            <a:rPr kumimoji="1" lang="ja-JP" altLang="en-US" sz="1100"/>
            <a:t>捺印</a:t>
          </a:r>
        </a:p>
      </xdr:txBody>
    </xdr:sp>
    <xdr:clientData/>
  </xdr:twoCellAnchor>
  <xdr:twoCellAnchor>
    <xdr:from>
      <xdr:col>13</xdr:col>
      <xdr:colOff>180976</xdr:colOff>
      <xdr:row>59</xdr:row>
      <xdr:rowOff>76200</xdr:rowOff>
    </xdr:from>
    <xdr:to>
      <xdr:col>15</xdr:col>
      <xdr:colOff>513522</xdr:colOff>
      <xdr:row>62</xdr:row>
      <xdr:rowOff>85725</xdr:rowOff>
    </xdr:to>
    <xdr:sp macro="" textlink="">
      <xdr:nvSpPr>
        <xdr:cNvPr id="40" name="テキスト ボックス 39">
          <a:extLst>
            <a:ext uri="{FF2B5EF4-FFF2-40B4-BE49-F238E27FC236}">
              <a16:creationId xmlns:a16="http://schemas.microsoft.com/office/drawing/2014/main" id="{00000000-0008-0000-0000-000028000000}"/>
            </a:ext>
          </a:extLst>
        </xdr:cNvPr>
        <xdr:cNvSpPr txBox="1"/>
      </xdr:nvSpPr>
      <xdr:spPr>
        <a:xfrm>
          <a:off x="8604389" y="10172700"/>
          <a:ext cx="1707459" cy="523047"/>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研究業績書：</a:t>
          </a:r>
          <a:endParaRPr kumimoji="1" lang="en-US" altLang="ja-JP" sz="1100"/>
        </a:p>
        <a:p>
          <a:r>
            <a:rPr kumimoji="1" lang="ja-JP" altLang="en-US" sz="1100"/>
            <a:t>申請者の署名 </a:t>
          </a:r>
          <a:r>
            <a:rPr kumimoji="1" lang="en-US" altLang="ja-JP" sz="1100"/>
            <a:t>or </a:t>
          </a:r>
          <a:r>
            <a:rPr kumimoji="1" lang="ja-JP" altLang="en-US" sz="1100"/>
            <a:t>捺印</a:t>
          </a:r>
        </a:p>
      </xdr:txBody>
    </xdr:sp>
    <xdr:clientData/>
  </xdr:twoCellAnchor>
  <xdr:twoCellAnchor>
    <xdr:from>
      <xdr:col>16</xdr:col>
      <xdr:colOff>381000</xdr:colOff>
      <xdr:row>59</xdr:row>
      <xdr:rowOff>66675</xdr:rowOff>
    </xdr:from>
    <xdr:to>
      <xdr:col>19</xdr:col>
      <xdr:colOff>132522</xdr:colOff>
      <xdr:row>62</xdr:row>
      <xdr:rowOff>76200</xdr:rowOff>
    </xdr:to>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10866783" y="10163175"/>
          <a:ext cx="1813891" cy="523047"/>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履歴書：</a:t>
          </a:r>
          <a:endParaRPr kumimoji="1" lang="en-US" altLang="ja-JP" sz="1100"/>
        </a:p>
        <a:p>
          <a:r>
            <a:rPr kumimoji="1" lang="ja-JP" altLang="en-US" sz="1100"/>
            <a:t>申請者の署名 </a:t>
          </a:r>
          <a:r>
            <a:rPr kumimoji="1" lang="en-US" altLang="ja-JP" sz="1100"/>
            <a:t>or </a:t>
          </a:r>
          <a:r>
            <a:rPr kumimoji="1" lang="ja-JP" altLang="en-US" sz="1100"/>
            <a:t>捺印</a:t>
          </a:r>
        </a:p>
      </xdr:txBody>
    </xdr:sp>
    <xdr:clientData/>
  </xdr:twoCellAnchor>
  <xdr:oneCellAnchor>
    <xdr:from>
      <xdr:col>2</xdr:col>
      <xdr:colOff>120651</xdr:colOff>
      <xdr:row>70</xdr:row>
      <xdr:rowOff>157513</xdr:rowOff>
    </xdr:from>
    <xdr:ext cx="1946274" cy="2537886"/>
    <xdr:pic>
      <xdr:nvPicPr>
        <xdr:cNvPr id="42" name="図 41">
          <a:extLst>
            <a:ext uri="{FF2B5EF4-FFF2-40B4-BE49-F238E27FC236}">
              <a16:creationId xmlns:a16="http://schemas.microsoft.com/office/drawing/2014/main" id="{00000000-0008-0000-0000-00002A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2042" y="12142448"/>
          <a:ext cx="1946274" cy="2537886"/>
        </a:xfrm>
        <a:prstGeom prst="rect">
          <a:avLst/>
        </a:prstGeom>
        <a:ln>
          <a:solidFill>
            <a:sysClr val="windowText" lastClr="000000"/>
          </a:solidFill>
        </a:ln>
      </xdr:spPr>
    </xdr:pic>
    <xdr:clientData/>
  </xdr:oneCellAnchor>
  <xdr:twoCellAnchor>
    <xdr:from>
      <xdr:col>2</xdr:col>
      <xdr:colOff>257174</xdr:colOff>
      <xdr:row>68</xdr:row>
      <xdr:rowOff>11183</xdr:rowOff>
    </xdr:from>
    <xdr:to>
      <xdr:col>4</xdr:col>
      <xdr:colOff>682261</xdr:colOff>
      <xdr:row>69</xdr:row>
      <xdr:rowOff>133530</xdr:rowOff>
    </xdr:to>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1118565" y="11664813"/>
          <a:ext cx="1800000" cy="288000"/>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①学位申請書・誓約書</a:t>
          </a:r>
        </a:p>
      </xdr:txBody>
    </xdr:sp>
    <xdr:clientData/>
  </xdr:twoCellAnchor>
  <xdr:oneCellAnchor>
    <xdr:from>
      <xdr:col>7</xdr:col>
      <xdr:colOff>457200</xdr:colOff>
      <xdr:row>70</xdr:row>
      <xdr:rowOff>109008</xdr:rowOff>
    </xdr:from>
    <xdr:ext cx="1922369" cy="2357968"/>
    <xdr:pic>
      <xdr:nvPicPr>
        <xdr:cNvPr id="44" name="図 43">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743450" y="11005608"/>
          <a:ext cx="1922369" cy="2357968"/>
        </a:xfrm>
        <a:prstGeom prst="rect">
          <a:avLst/>
        </a:prstGeom>
        <a:ln>
          <a:solidFill>
            <a:sysClr val="windowText" lastClr="000000"/>
          </a:solidFill>
        </a:ln>
      </xdr:spPr>
    </xdr:pic>
    <xdr:clientData/>
  </xdr:oneCellAnchor>
  <xdr:oneCellAnchor>
    <xdr:from>
      <xdr:col>6</xdr:col>
      <xdr:colOff>685799</xdr:colOff>
      <xdr:row>72</xdr:row>
      <xdr:rowOff>52912</xdr:rowOff>
    </xdr:from>
    <xdr:ext cx="2033181" cy="2437347"/>
    <xdr:pic>
      <xdr:nvPicPr>
        <xdr:cNvPr id="45" name="図 44">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286249" y="11273362"/>
          <a:ext cx="2033181" cy="2437347"/>
        </a:xfrm>
        <a:prstGeom prst="rect">
          <a:avLst/>
        </a:prstGeom>
      </xdr:spPr>
    </xdr:pic>
    <xdr:clientData/>
  </xdr:oneCellAnchor>
  <xdr:twoCellAnchor>
    <xdr:from>
      <xdr:col>6</xdr:col>
      <xdr:colOff>209550</xdr:colOff>
      <xdr:row>73</xdr:row>
      <xdr:rowOff>114300</xdr:rowOff>
    </xdr:from>
    <xdr:to>
      <xdr:col>8</xdr:col>
      <xdr:colOff>504825</xdr:colOff>
      <xdr:row>88</xdr:row>
      <xdr:rowOff>150284</xdr:rowOff>
    </xdr:to>
    <xdr:sp macro="" textlink="">
      <xdr:nvSpPr>
        <xdr:cNvPr id="47" name="テキスト ボックス 46">
          <a:extLst>
            <a:ext uri="{FF2B5EF4-FFF2-40B4-BE49-F238E27FC236}">
              <a16:creationId xmlns:a16="http://schemas.microsoft.com/office/drawing/2014/main" id="{00000000-0008-0000-0000-00002F000000}"/>
            </a:ext>
          </a:extLst>
        </xdr:cNvPr>
        <xdr:cNvSpPr txBox="1"/>
      </xdr:nvSpPr>
      <xdr:spPr>
        <a:xfrm>
          <a:off x="3810000" y="11496675"/>
          <a:ext cx="1666875" cy="2464859"/>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a:t>本　文</a:t>
          </a:r>
          <a:endParaRPr kumimoji="1" lang="en-US" altLang="ja-JP" sz="1400"/>
        </a:p>
        <a:p>
          <a:pPr algn="l"/>
          <a:r>
            <a:rPr kumimoji="1" lang="en-US" altLang="ja-JP" sz="1200"/>
            <a:t>----------------------------------------------------------------------------------------------------------------------------------------------------------------------------------------------------------------------------------------------------------------------------------------------------------------------</a:t>
          </a:r>
        </a:p>
        <a:p>
          <a:pPr algn="ctr"/>
          <a:endParaRPr kumimoji="1" lang="en-US" altLang="ja-JP" sz="800"/>
        </a:p>
        <a:p>
          <a:pPr algn="ctr"/>
          <a:r>
            <a:rPr kumimoji="1" lang="en-US" altLang="ja-JP" sz="800"/>
            <a:t>No.1</a:t>
          </a:r>
        </a:p>
      </xdr:txBody>
    </xdr:sp>
    <xdr:clientData/>
  </xdr:twoCellAnchor>
  <xdr:oneCellAnchor>
    <xdr:from>
      <xdr:col>5</xdr:col>
      <xdr:colOff>430745</xdr:colOff>
      <xdr:row>75</xdr:row>
      <xdr:rowOff>103716</xdr:rowOff>
    </xdr:from>
    <xdr:ext cx="1845731" cy="2477559"/>
    <xdr:pic>
      <xdr:nvPicPr>
        <xdr:cNvPr id="46" name="図 45">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3345395" y="11809941"/>
          <a:ext cx="1845731" cy="2477559"/>
        </a:xfrm>
        <a:prstGeom prst="rect">
          <a:avLst/>
        </a:prstGeom>
        <a:ln>
          <a:solidFill>
            <a:sysClr val="windowText" lastClr="000000"/>
          </a:solidFill>
        </a:ln>
      </xdr:spPr>
    </xdr:pic>
    <xdr:clientData/>
  </xdr:oneCellAnchor>
  <xdr:twoCellAnchor>
    <xdr:from>
      <xdr:col>6</xdr:col>
      <xdr:colOff>687456</xdr:colOff>
      <xdr:row>67</xdr:row>
      <xdr:rowOff>165651</xdr:rowOff>
    </xdr:from>
    <xdr:to>
      <xdr:col>9</xdr:col>
      <xdr:colOff>605086</xdr:colOff>
      <xdr:row>69</xdr:row>
      <xdr:rowOff>122346</xdr:rowOff>
    </xdr:to>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4298673" y="11653629"/>
          <a:ext cx="1980000" cy="288000"/>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②博士論文概要</a:t>
          </a:r>
        </a:p>
      </xdr:txBody>
    </xdr:sp>
    <xdr:clientData/>
  </xdr:twoCellAnchor>
  <xdr:twoCellAnchor editAs="oneCell">
    <xdr:from>
      <xdr:col>16</xdr:col>
      <xdr:colOff>19051</xdr:colOff>
      <xdr:row>71</xdr:row>
      <xdr:rowOff>419</xdr:rowOff>
    </xdr:from>
    <xdr:to>
      <xdr:col>19</xdr:col>
      <xdr:colOff>285751</xdr:colOff>
      <xdr:row>88</xdr:row>
      <xdr:rowOff>67094</xdr:rowOff>
    </xdr:to>
    <xdr:pic>
      <xdr:nvPicPr>
        <xdr:cNvPr id="53" name="図 52">
          <a:extLst>
            <a:ext uri="{FF2B5EF4-FFF2-40B4-BE49-F238E27FC236}">
              <a16:creationId xmlns:a16="http://schemas.microsoft.com/office/drawing/2014/main" id="{00000000-0008-0000-0000-00003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04834" y="12151006"/>
          <a:ext cx="2329069" cy="2882762"/>
        </a:xfrm>
        <a:prstGeom prst="rect">
          <a:avLst/>
        </a:prstGeom>
      </xdr:spPr>
    </xdr:pic>
    <xdr:clientData/>
  </xdr:twoCellAnchor>
  <xdr:twoCellAnchor>
    <xdr:from>
      <xdr:col>16</xdr:col>
      <xdr:colOff>173924</xdr:colOff>
      <xdr:row>68</xdr:row>
      <xdr:rowOff>5387</xdr:rowOff>
    </xdr:from>
    <xdr:to>
      <xdr:col>19</xdr:col>
      <xdr:colOff>91555</xdr:colOff>
      <xdr:row>69</xdr:row>
      <xdr:rowOff>127734</xdr:rowOff>
    </xdr:to>
    <xdr:sp macro="" textlink="">
      <xdr:nvSpPr>
        <xdr:cNvPr id="54" name="テキスト ボックス 53">
          <a:extLst>
            <a:ext uri="{FF2B5EF4-FFF2-40B4-BE49-F238E27FC236}">
              <a16:creationId xmlns:a16="http://schemas.microsoft.com/office/drawing/2014/main" id="{00000000-0008-0000-0000-000036000000}"/>
            </a:ext>
          </a:extLst>
        </xdr:cNvPr>
        <xdr:cNvSpPr txBox="1"/>
      </xdr:nvSpPr>
      <xdr:spPr>
        <a:xfrm>
          <a:off x="10659707" y="11659017"/>
          <a:ext cx="1980000" cy="288000"/>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④申請時情報フォーム</a:t>
          </a:r>
          <a:r>
            <a:rPr kumimoji="1" lang="en-US" altLang="ja-JP" sz="1100"/>
            <a:t>(Excel)</a:t>
          </a:r>
          <a:endParaRPr kumimoji="1" lang="ja-JP" altLang="en-US" sz="1100"/>
        </a:p>
      </xdr:txBody>
    </xdr:sp>
    <xdr:clientData/>
  </xdr:twoCellAnchor>
  <xdr:twoCellAnchor editAs="oneCell">
    <xdr:from>
      <xdr:col>11</xdr:col>
      <xdr:colOff>469576</xdr:colOff>
      <xdr:row>71</xdr:row>
      <xdr:rowOff>5344</xdr:rowOff>
    </xdr:from>
    <xdr:to>
      <xdr:col>14</xdr:col>
      <xdr:colOff>555301</xdr:colOff>
      <xdr:row>88</xdr:row>
      <xdr:rowOff>35080</xdr:rowOff>
    </xdr:to>
    <xdr:pic>
      <xdr:nvPicPr>
        <xdr:cNvPr id="11" name="図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7518076" y="12155931"/>
          <a:ext cx="2148095" cy="2845823"/>
        </a:xfrm>
        <a:prstGeom prst="rect">
          <a:avLst/>
        </a:prstGeom>
        <a:ln>
          <a:solidFill>
            <a:sysClr val="windowText" lastClr="000000"/>
          </a:solidFill>
        </a:ln>
      </xdr:spPr>
    </xdr:pic>
    <xdr:clientData/>
  </xdr:twoCellAnchor>
  <xdr:twoCellAnchor>
    <xdr:from>
      <xdr:col>11</xdr:col>
      <xdr:colOff>613746</xdr:colOff>
      <xdr:row>68</xdr:row>
      <xdr:rowOff>11597</xdr:rowOff>
    </xdr:from>
    <xdr:to>
      <xdr:col>14</xdr:col>
      <xdr:colOff>351376</xdr:colOff>
      <xdr:row>69</xdr:row>
      <xdr:rowOff>133944</xdr:rowOff>
    </xdr:to>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7662246" y="11665227"/>
          <a:ext cx="1800000" cy="288000"/>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③チェックリスト</a:t>
          </a:r>
        </a:p>
      </xdr:txBody>
    </xdr:sp>
    <xdr:clientData/>
  </xdr:twoCellAnchor>
  <xdr:twoCellAnchor>
    <xdr:from>
      <xdr:col>2</xdr:col>
      <xdr:colOff>179916</xdr:colOff>
      <xdr:row>108</xdr:row>
      <xdr:rowOff>42333</xdr:rowOff>
    </xdr:from>
    <xdr:to>
      <xdr:col>4</xdr:col>
      <xdr:colOff>237066</xdr:colOff>
      <xdr:row>109</xdr:row>
      <xdr:rowOff>153458</xdr:rowOff>
    </xdr:to>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1037166" y="17092083"/>
          <a:ext cx="1432983" cy="269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表紙</a:t>
          </a:r>
        </a:p>
      </xdr:txBody>
    </xdr:sp>
    <xdr:clientData/>
  </xdr:twoCellAnchor>
  <xdr:twoCellAnchor>
    <xdr:from>
      <xdr:col>5</xdr:col>
      <xdr:colOff>201083</xdr:colOff>
      <xdr:row>108</xdr:row>
      <xdr:rowOff>84666</xdr:rowOff>
    </xdr:from>
    <xdr:to>
      <xdr:col>7</xdr:col>
      <xdr:colOff>258233</xdr:colOff>
      <xdr:row>110</xdr:row>
      <xdr:rowOff>37041</xdr:rowOff>
    </xdr:to>
    <xdr:sp macro="" textlink="">
      <xdr:nvSpPr>
        <xdr:cNvPr id="58" name="テキスト ボックス 57">
          <a:extLst>
            <a:ext uri="{FF2B5EF4-FFF2-40B4-BE49-F238E27FC236}">
              <a16:creationId xmlns:a16="http://schemas.microsoft.com/office/drawing/2014/main" id="{00000000-0008-0000-0000-00003A000000}"/>
            </a:ext>
          </a:extLst>
        </xdr:cNvPr>
        <xdr:cNvSpPr txBox="1"/>
      </xdr:nvSpPr>
      <xdr:spPr>
        <a:xfrm>
          <a:off x="3122083" y="17134416"/>
          <a:ext cx="1432983" cy="269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内表紙</a:t>
          </a:r>
        </a:p>
      </xdr:txBody>
    </xdr:sp>
    <xdr:clientData/>
  </xdr:twoCellAnchor>
  <xdr:twoCellAnchor>
    <xdr:from>
      <xdr:col>15</xdr:col>
      <xdr:colOff>486832</xdr:colOff>
      <xdr:row>106</xdr:row>
      <xdr:rowOff>21167</xdr:rowOff>
    </xdr:from>
    <xdr:to>
      <xdr:col>17</xdr:col>
      <xdr:colOff>543982</xdr:colOff>
      <xdr:row>107</xdr:row>
      <xdr:rowOff>132292</xdr:rowOff>
    </xdr:to>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10286999" y="16753417"/>
          <a:ext cx="1432983" cy="269875"/>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⑤審査報告書</a:t>
          </a:r>
        </a:p>
      </xdr:txBody>
    </xdr:sp>
    <xdr:clientData/>
  </xdr:twoCellAnchor>
  <xdr:twoCellAnchor>
    <xdr:from>
      <xdr:col>2</xdr:col>
      <xdr:colOff>169333</xdr:colOff>
      <xdr:row>128</xdr:row>
      <xdr:rowOff>116417</xdr:rowOff>
    </xdr:from>
    <xdr:to>
      <xdr:col>7</xdr:col>
      <xdr:colOff>631825</xdr:colOff>
      <xdr:row>132</xdr:row>
      <xdr:rowOff>125941</xdr:rowOff>
    </xdr:to>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1026583" y="20341167"/>
          <a:ext cx="3902075" cy="6445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chemeClr val="dk1"/>
              </a:solidFill>
              <a:effectLst/>
              <a:latin typeface="+mn-lt"/>
              <a:ea typeface="+mn-ea"/>
              <a:cs typeface="+mn-cs"/>
            </a:rPr>
            <a:t>Excel</a:t>
          </a:r>
          <a:r>
            <a:rPr kumimoji="1" lang="ja-JP" altLang="ja-JP" sz="1000">
              <a:solidFill>
                <a:schemeClr val="dk1"/>
              </a:solidFill>
              <a:effectLst/>
              <a:latin typeface="+mn-lt"/>
              <a:ea typeface="+mn-ea"/>
              <a:cs typeface="+mn-cs"/>
            </a:rPr>
            <a:t>シート上の黄色でマークされた必須項目</a:t>
          </a:r>
          <a:r>
            <a:rPr kumimoji="1" lang="ja-JP" altLang="en-US" sz="1000">
              <a:solidFill>
                <a:schemeClr val="dk1"/>
              </a:solidFill>
              <a:effectLst/>
              <a:latin typeface="+mn-lt"/>
              <a:ea typeface="+mn-ea"/>
              <a:cs typeface="+mn-cs"/>
            </a:rPr>
            <a:t>を入力。</a:t>
          </a:r>
          <a:endParaRPr kumimoji="1" lang="en-US" altLang="ja-JP" sz="1000">
            <a:solidFill>
              <a:schemeClr val="dk1"/>
            </a:solidFill>
            <a:effectLst/>
            <a:latin typeface="+mn-lt"/>
            <a:ea typeface="+mn-ea"/>
            <a:cs typeface="+mn-cs"/>
          </a:endParaRPr>
        </a:p>
        <a:p>
          <a:r>
            <a:rPr kumimoji="1" lang="ja-JP" altLang="en-US" sz="1000">
              <a:solidFill>
                <a:schemeClr val="dk1"/>
              </a:solidFill>
              <a:effectLst/>
              <a:latin typeface="+mn-lt"/>
              <a:ea typeface="+mn-ea"/>
              <a:cs typeface="+mn-cs"/>
            </a:rPr>
            <a:t>その後は</a:t>
          </a:r>
          <a:r>
            <a:rPr kumimoji="1" lang="en-US" altLang="ja-JP" sz="1000"/>
            <a:t>Excel</a:t>
          </a:r>
          <a:r>
            <a:rPr kumimoji="1" lang="ja-JP" altLang="en-US" sz="1000"/>
            <a:t>シート上に必要項目が転記され、表紙・内表紙が自動生成されるため、原則として追記しない。</a:t>
          </a:r>
        </a:p>
      </xdr:txBody>
    </xdr:sp>
    <xdr:clientData/>
  </xdr:twoCellAnchor>
  <xdr:twoCellAnchor>
    <xdr:from>
      <xdr:col>13</xdr:col>
      <xdr:colOff>465667</xdr:colOff>
      <xdr:row>128</xdr:row>
      <xdr:rowOff>52917</xdr:rowOff>
    </xdr:from>
    <xdr:to>
      <xdr:col>16</xdr:col>
      <xdr:colOff>391584</xdr:colOff>
      <xdr:row>136</xdr:row>
      <xdr:rowOff>84666</xdr:rowOff>
    </xdr:to>
    <xdr:sp macro="" textlink="">
      <xdr:nvSpPr>
        <xdr:cNvPr id="62" name="テキスト ボックス 61">
          <a:extLst>
            <a:ext uri="{FF2B5EF4-FFF2-40B4-BE49-F238E27FC236}">
              <a16:creationId xmlns:a16="http://schemas.microsoft.com/office/drawing/2014/main" id="{00000000-0008-0000-0000-00003E000000}"/>
            </a:ext>
          </a:extLst>
        </xdr:cNvPr>
        <xdr:cNvSpPr txBox="1"/>
      </xdr:nvSpPr>
      <xdr:spPr>
        <a:xfrm>
          <a:off x="8890000" y="20298834"/>
          <a:ext cx="1989667" cy="13017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chemeClr val="dk1"/>
              </a:solidFill>
              <a:effectLst/>
              <a:latin typeface="+mn-lt"/>
              <a:ea typeface="+mn-ea"/>
              <a:cs typeface="+mn-cs"/>
            </a:rPr>
            <a:t>Excel</a:t>
          </a:r>
          <a:r>
            <a:rPr kumimoji="1" lang="ja-JP" altLang="ja-JP" sz="1000">
              <a:solidFill>
                <a:schemeClr val="dk1"/>
              </a:solidFill>
              <a:effectLst/>
              <a:latin typeface="+mn-lt"/>
              <a:ea typeface="+mn-ea"/>
              <a:cs typeface="+mn-cs"/>
            </a:rPr>
            <a:t>シート上の黄色でマークされた必須項目</a:t>
          </a:r>
          <a:r>
            <a:rPr kumimoji="1" lang="ja-JP" altLang="en-US" sz="1000">
              <a:solidFill>
                <a:schemeClr val="dk1"/>
              </a:solidFill>
              <a:effectLst/>
              <a:latin typeface="+mn-lt"/>
              <a:ea typeface="+mn-ea"/>
              <a:cs typeface="+mn-cs"/>
            </a:rPr>
            <a:t>を入力。</a:t>
          </a:r>
          <a:endParaRPr kumimoji="1" lang="en-US" altLang="ja-JP" sz="1000">
            <a:solidFill>
              <a:schemeClr val="dk1"/>
            </a:solidFill>
            <a:effectLst/>
            <a:latin typeface="+mn-lt"/>
            <a:ea typeface="+mn-ea"/>
            <a:cs typeface="+mn-cs"/>
          </a:endParaRPr>
        </a:p>
        <a:p>
          <a:r>
            <a:rPr kumimoji="1" lang="ja-JP" altLang="en-US" sz="1000">
              <a:solidFill>
                <a:schemeClr val="dk1"/>
              </a:solidFill>
              <a:effectLst/>
              <a:latin typeface="+mn-lt"/>
              <a:ea typeface="+mn-ea"/>
              <a:cs typeface="+mn-cs"/>
            </a:rPr>
            <a:t>その後は</a:t>
          </a:r>
          <a:r>
            <a:rPr kumimoji="1" lang="en-US" altLang="ja-JP" sz="1000"/>
            <a:t>Excel</a:t>
          </a:r>
          <a:r>
            <a:rPr kumimoji="1" lang="ja-JP" altLang="en-US" sz="1000"/>
            <a:t>シート上に必要項目が転記され、表紙が自動生成されるため、原則として追記しない。</a:t>
          </a:r>
        </a:p>
      </xdr:txBody>
    </xdr:sp>
    <xdr:clientData/>
  </xdr:twoCellAnchor>
  <xdr:twoCellAnchor>
    <xdr:from>
      <xdr:col>13</xdr:col>
      <xdr:colOff>635000</xdr:colOff>
      <xdr:row>108</xdr:row>
      <xdr:rowOff>52917</xdr:rowOff>
    </xdr:from>
    <xdr:to>
      <xdr:col>16</xdr:col>
      <xdr:colOff>4233</xdr:colOff>
      <xdr:row>110</xdr:row>
      <xdr:rowOff>5292</xdr:rowOff>
    </xdr:to>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9059333" y="17102667"/>
          <a:ext cx="1432983" cy="269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表紙</a:t>
          </a:r>
        </a:p>
      </xdr:txBody>
    </xdr:sp>
    <xdr:clientData/>
  </xdr:twoCellAnchor>
  <xdr:twoCellAnchor>
    <xdr:from>
      <xdr:col>2</xdr:col>
      <xdr:colOff>31749</xdr:colOff>
      <xdr:row>102</xdr:row>
      <xdr:rowOff>31750</xdr:rowOff>
    </xdr:from>
    <xdr:to>
      <xdr:col>19</xdr:col>
      <xdr:colOff>500063</xdr:colOff>
      <xdr:row>104</xdr:row>
      <xdr:rowOff>101601</xdr:rowOff>
    </xdr:to>
    <xdr:sp macro="" textlink="">
      <xdr:nvSpPr>
        <xdr:cNvPr id="64" name="テキスト ボックス 63">
          <a:extLst>
            <a:ext uri="{FF2B5EF4-FFF2-40B4-BE49-F238E27FC236}">
              <a16:creationId xmlns:a16="http://schemas.microsoft.com/office/drawing/2014/main" id="{00000000-0008-0000-0000-000040000000}"/>
            </a:ext>
          </a:extLst>
        </xdr:cNvPr>
        <xdr:cNvSpPr txBox="1"/>
      </xdr:nvSpPr>
      <xdr:spPr>
        <a:xfrm>
          <a:off x="888999" y="17027922"/>
          <a:ext cx="12106673" cy="3913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受理申請時に作成した「申請時情報フォーム」の入力情報に基づき、博士論文本体の「</a:t>
          </a:r>
          <a:r>
            <a:rPr kumimoji="1" lang="en-US" altLang="ja-JP" sz="1100"/>
            <a:t>【</a:t>
          </a:r>
          <a:r>
            <a:rPr kumimoji="1" lang="ja-JP" altLang="en-US" sz="1100"/>
            <a:t>合否時</a:t>
          </a:r>
          <a:r>
            <a:rPr kumimoji="1" lang="en-US" altLang="ja-JP" sz="1100"/>
            <a:t>】</a:t>
          </a:r>
          <a:r>
            <a:rPr kumimoji="1" lang="ja-JP" altLang="en-US" sz="1100"/>
            <a:t>博論表紙・内表紙」シート、「</a:t>
          </a:r>
          <a:r>
            <a:rPr kumimoji="1" lang="en-US" altLang="ja-JP" sz="1100"/>
            <a:t>【</a:t>
          </a:r>
          <a:r>
            <a:rPr kumimoji="1" lang="ja-JP" altLang="en-US" sz="1100"/>
            <a:t>合否時</a:t>
          </a:r>
          <a:r>
            <a:rPr kumimoji="1" lang="en-US" altLang="ja-JP" sz="1100"/>
            <a:t>】</a:t>
          </a:r>
          <a:r>
            <a:rPr kumimoji="1" lang="ja-JP" altLang="en-US" sz="1100"/>
            <a:t>審査報告書表紙」シートの該当部分に自動転記される。</a:t>
          </a:r>
        </a:p>
      </xdr:txBody>
    </xdr:sp>
    <xdr:clientData/>
  </xdr:twoCellAnchor>
  <xdr:twoCellAnchor>
    <xdr:from>
      <xdr:col>9</xdr:col>
      <xdr:colOff>105833</xdr:colOff>
      <xdr:row>111</xdr:row>
      <xdr:rowOff>105834</xdr:rowOff>
    </xdr:from>
    <xdr:to>
      <xdr:col>11</xdr:col>
      <xdr:colOff>455083</xdr:colOff>
      <xdr:row>128</xdr:row>
      <xdr:rowOff>74084</xdr:rowOff>
    </xdr:to>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a:xfrm>
          <a:off x="5778500" y="17790584"/>
          <a:ext cx="1725083" cy="2667000"/>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a:t>研究業績</a:t>
          </a:r>
          <a:endParaRPr kumimoji="1" lang="en-US" altLang="ja-JP" sz="1400"/>
        </a:p>
        <a:p>
          <a:pPr algn="l"/>
          <a:r>
            <a:rPr kumimoji="1" lang="en-US" altLang="ja-JP" sz="1200"/>
            <a:t>------------------------------------------------------------------------------------------------------------------------------------------------------------------------------------------------------------------------------------------------------------------------------------------------------------------------------------------</a:t>
          </a:r>
        </a:p>
        <a:p>
          <a:pPr algn="ctr"/>
          <a:endParaRPr kumimoji="1" lang="en-US" altLang="ja-JP" sz="800"/>
        </a:p>
        <a:p>
          <a:pPr algn="ctr"/>
          <a:endParaRPr kumimoji="1" lang="en-US" altLang="ja-JP" sz="800"/>
        </a:p>
      </xdr:txBody>
    </xdr:sp>
    <xdr:clientData/>
  </xdr:twoCellAnchor>
  <xdr:twoCellAnchor>
    <xdr:from>
      <xdr:col>8</xdr:col>
      <xdr:colOff>582084</xdr:colOff>
      <xdr:row>113</xdr:row>
      <xdr:rowOff>42333</xdr:rowOff>
    </xdr:from>
    <xdr:to>
      <xdr:col>11</xdr:col>
      <xdr:colOff>243417</xdr:colOff>
      <xdr:row>130</xdr:row>
      <xdr:rowOff>10583</xdr:rowOff>
    </xdr:to>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5566834" y="18044583"/>
          <a:ext cx="1725083" cy="2667000"/>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a:t>参考文献</a:t>
          </a:r>
          <a:endParaRPr kumimoji="1" lang="en-US" altLang="ja-JP" sz="1400"/>
        </a:p>
        <a:p>
          <a:pPr algn="l"/>
          <a:r>
            <a:rPr kumimoji="1" lang="en-US" altLang="ja-JP" sz="1200"/>
            <a:t>----------------------------------------------------------------------------------------------------------------------------------------------------------------------------------------------------------------------------------------------------------------------------------------------------------------------</a:t>
          </a:r>
        </a:p>
        <a:p>
          <a:pPr algn="ctr"/>
          <a:endParaRPr kumimoji="1" lang="en-US" altLang="ja-JP" sz="800"/>
        </a:p>
        <a:p>
          <a:pPr algn="ctr"/>
          <a:endParaRPr kumimoji="1" lang="en-US" altLang="ja-JP" sz="800"/>
        </a:p>
      </xdr:txBody>
    </xdr:sp>
    <xdr:clientData/>
  </xdr:twoCellAnchor>
  <xdr:twoCellAnchor>
    <xdr:from>
      <xdr:col>8</xdr:col>
      <xdr:colOff>296332</xdr:colOff>
      <xdr:row>114</xdr:row>
      <xdr:rowOff>137584</xdr:rowOff>
    </xdr:from>
    <xdr:to>
      <xdr:col>10</xdr:col>
      <xdr:colOff>645582</xdr:colOff>
      <xdr:row>131</xdr:row>
      <xdr:rowOff>105834</xdr:rowOff>
    </xdr:to>
    <xdr:sp macro="" textlink="">
      <xdr:nvSpPr>
        <xdr:cNvPr id="50" name="テキスト ボックス 49">
          <a:extLst>
            <a:ext uri="{FF2B5EF4-FFF2-40B4-BE49-F238E27FC236}">
              <a16:creationId xmlns:a16="http://schemas.microsoft.com/office/drawing/2014/main" id="{00000000-0008-0000-0000-000032000000}"/>
            </a:ext>
          </a:extLst>
        </xdr:cNvPr>
        <xdr:cNvSpPr txBox="1"/>
      </xdr:nvSpPr>
      <xdr:spPr>
        <a:xfrm>
          <a:off x="5281082" y="18298584"/>
          <a:ext cx="1725083" cy="2667000"/>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a:t>謝辞</a:t>
          </a:r>
          <a:endParaRPr kumimoji="1" lang="en-US" altLang="ja-JP" sz="1400"/>
        </a:p>
        <a:p>
          <a:pPr algn="l"/>
          <a:r>
            <a:rPr kumimoji="1" lang="en-US" altLang="ja-JP" sz="1200"/>
            <a:t>----------------------------------------------------------------------------------------------------------------------------------------------------------------------------------------------------------------------------------------------------------------------------------------------------------------------</a:t>
          </a:r>
        </a:p>
        <a:p>
          <a:pPr algn="ctr"/>
          <a:endParaRPr kumimoji="1" lang="en-US" altLang="ja-JP" sz="800"/>
        </a:p>
        <a:p>
          <a:pPr algn="ctr"/>
          <a:endParaRPr kumimoji="1" lang="en-US" altLang="ja-JP" sz="800"/>
        </a:p>
      </xdr:txBody>
    </xdr:sp>
    <xdr:clientData/>
  </xdr:twoCellAnchor>
  <xdr:twoCellAnchor>
    <xdr:from>
      <xdr:col>8</xdr:col>
      <xdr:colOff>31749</xdr:colOff>
      <xdr:row>116</xdr:row>
      <xdr:rowOff>52915</xdr:rowOff>
    </xdr:from>
    <xdr:to>
      <xdr:col>10</xdr:col>
      <xdr:colOff>380999</xdr:colOff>
      <xdr:row>133</xdr:row>
      <xdr:rowOff>21165</xdr:rowOff>
    </xdr:to>
    <xdr:sp macro="" textlink="">
      <xdr:nvSpPr>
        <xdr:cNvPr id="48" name="テキスト ボックス 47">
          <a:extLst>
            <a:ext uri="{FF2B5EF4-FFF2-40B4-BE49-F238E27FC236}">
              <a16:creationId xmlns:a16="http://schemas.microsoft.com/office/drawing/2014/main" id="{00000000-0008-0000-0000-000030000000}"/>
            </a:ext>
          </a:extLst>
        </xdr:cNvPr>
        <xdr:cNvSpPr txBox="1"/>
      </xdr:nvSpPr>
      <xdr:spPr>
        <a:xfrm>
          <a:off x="5016499" y="18531415"/>
          <a:ext cx="1725083" cy="2667000"/>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a:t>本　文</a:t>
          </a:r>
          <a:endParaRPr kumimoji="1" lang="en-US" altLang="ja-JP" sz="1400"/>
        </a:p>
        <a:p>
          <a:pPr algn="l"/>
          <a:r>
            <a:rPr kumimoji="1" lang="en-US" altLang="ja-JP" sz="1200"/>
            <a:t>------------------------------------------------------------------------------------------------------------------------------------------------------------------------------------------------------------------------------------------------------------------------------------------------------------------------------------------</a:t>
          </a:r>
        </a:p>
        <a:p>
          <a:pPr algn="ctr"/>
          <a:endParaRPr kumimoji="1" lang="en-US" altLang="ja-JP" sz="800"/>
        </a:p>
        <a:p>
          <a:pPr algn="ctr"/>
          <a:endParaRPr kumimoji="1" lang="en-US" altLang="ja-JP" sz="800"/>
        </a:p>
      </xdr:txBody>
    </xdr:sp>
    <xdr:clientData/>
  </xdr:twoCellAnchor>
  <xdr:twoCellAnchor>
    <xdr:from>
      <xdr:col>8</xdr:col>
      <xdr:colOff>84667</xdr:colOff>
      <xdr:row>134</xdr:row>
      <xdr:rowOff>21167</xdr:rowOff>
    </xdr:from>
    <xdr:to>
      <xdr:col>11</xdr:col>
      <xdr:colOff>635000</xdr:colOff>
      <xdr:row>137</xdr:row>
      <xdr:rowOff>65616</xdr:rowOff>
    </xdr:to>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5069417" y="21198417"/>
          <a:ext cx="2614083" cy="5206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本文、謝辞、参考文献、研究業績等は別途作成する。</a:t>
          </a:r>
        </a:p>
      </xdr:txBody>
    </xdr:sp>
    <xdr:clientData/>
  </xdr:twoCellAnchor>
  <xdr:twoCellAnchor>
    <xdr:from>
      <xdr:col>1</xdr:col>
      <xdr:colOff>306917</xdr:colOff>
      <xdr:row>106</xdr:row>
      <xdr:rowOff>116415</xdr:rowOff>
    </xdr:from>
    <xdr:to>
      <xdr:col>12</xdr:col>
      <xdr:colOff>455083</xdr:colOff>
      <xdr:row>138</xdr:row>
      <xdr:rowOff>21166</xdr:rowOff>
    </xdr:to>
    <xdr:sp macro="" textlink="">
      <xdr:nvSpPr>
        <xdr:cNvPr id="66" name="正方形/長方形 65">
          <a:extLst>
            <a:ext uri="{FF2B5EF4-FFF2-40B4-BE49-F238E27FC236}">
              <a16:creationId xmlns:a16="http://schemas.microsoft.com/office/drawing/2014/main" id="{00000000-0008-0000-0000-000042000000}"/>
            </a:ext>
          </a:extLst>
        </xdr:cNvPr>
        <xdr:cNvSpPr/>
      </xdr:nvSpPr>
      <xdr:spPr>
        <a:xfrm>
          <a:off x="783167" y="16848665"/>
          <a:ext cx="7408333" cy="4984751"/>
        </a:xfrm>
        <a:prstGeom prst="rect">
          <a:avLst/>
        </a:prstGeom>
        <a:noFill/>
        <a:ln>
          <a:solidFill>
            <a:schemeClr val="accent2"/>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410884</xdr:colOff>
      <xdr:row>106</xdr:row>
      <xdr:rowOff>1866</xdr:rowOff>
    </xdr:from>
    <xdr:to>
      <xdr:col>10</xdr:col>
      <xdr:colOff>530411</xdr:colOff>
      <xdr:row>107</xdr:row>
      <xdr:rowOff>127000</xdr:rowOff>
    </xdr:to>
    <xdr:sp macro="" textlink="">
      <xdr:nvSpPr>
        <xdr:cNvPr id="56" name="テキスト ボックス 55">
          <a:extLst>
            <a:ext uri="{FF2B5EF4-FFF2-40B4-BE49-F238E27FC236}">
              <a16:creationId xmlns:a16="http://schemas.microsoft.com/office/drawing/2014/main" id="{00000000-0008-0000-0000-000038000000}"/>
            </a:ext>
          </a:extLst>
        </xdr:cNvPr>
        <xdr:cNvSpPr txBox="1"/>
      </xdr:nvSpPr>
      <xdr:spPr>
        <a:xfrm>
          <a:off x="2457825" y="17378454"/>
          <a:ext cx="3884704" cy="282017"/>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ysClr val="windowText" lastClr="000000"/>
              </a:solidFill>
            </a:rPr>
            <a:t>博士論文本体（</a:t>
          </a:r>
          <a:r>
            <a:rPr kumimoji="1" lang="en-US" altLang="ja-JP" sz="1100">
              <a:solidFill>
                <a:sysClr val="windowText" lastClr="000000"/>
              </a:solidFill>
            </a:rPr>
            <a:t>PDF/A</a:t>
          </a:r>
          <a:r>
            <a:rPr kumimoji="1" lang="ja-JP" altLang="en-US" sz="1100">
              <a:solidFill>
                <a:sysClr val="windowText" lastClr="000000"/>
              </a:solidFill>
            </a:rPr>
            <a:t>形式の</a:t>
          </a:r>
          <a:r>
            <a:rPr kumimoji="1" lang="en-US" altLang="ja-JP" sz="1100">
              <a:solidFill>
                <a:sysClr val="windowText" lastClr="000000"/>
              </a:solidFill>
            </a:rPr>
            <a:t>Honbun</a:t>
          </a:r>
          <a:r>
            <a:rPr kumimoji="1" lang="ja-JP" altLang="en-US" sz="1100">
              <a:solidFill>
                <a:sysClr val="windowText" lastClr="000000"/>
              </a:solidFill>
            </a:rPr>
            <a:t>作成用）</a:t>
          </a:r>
        </a:p>
      </xdr:txBody>
    </xdr:sp>
    <xdr:clientData/>
  </xdr:twoCellAnchor>
  <xdr:twoCellAnchor>
    <xdr:from>
      <xdr:col>17</xdr:col>
      <xdr:colOff>42334</xdr:colOff>
      <xdr:row>109</xdr:row>
      <xdr:rowOff>31749</xdr:rowOff>
    </xdr:from>
    <xdr:to>
      <xdr:col>19</xdr:col>
      <xdr:colOff>359834</xdr:colOff>
      <xdr:row>125</xdr:row>
      <xdr:rowOff>158749</xdr:rowOff>
    </xdr:to>
    <xdr:sp macro="" textlink="">
      <xdr:nvSpPr>
        <xdr:cNvPr id="68" name="テキスト ボックス 67">
          <a:extLst>
            <a:ext uri="{FF2B5EF4-FFF2-40B4-BE49-F238E27FC236}">
              <a16:creationId xmlns:a16="http://schemas.microsoft.com/office/drawing/2014/main" id="{00000000-0008-0000-0000-000044000000}"/>
            </a:ext>
          </a:extLst>
        </xdr:cNvPr>
        <xdr:cNvSpPr txBox="1"/>
      </xdr:nvSpPr>
      <xdr:spPr>
        <a:xfrm>
          <a:off x="11218334" y="17240249"/>
          <a:ext cx="1693333" cy="2667000"/>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a:t>署名ページ</a:t>
          </a:r>
          <a:endParaRPr kumimoji="1" lang="en-US" altLang="ja-JP" sz="1400"/>
        </a:p>
        <a:p>
          <a:pPr algn="l"/>
          <a:r>
            <a:rPr kumimoji="1" lang="en-US" altLang="ja-JP" sz="1200"/>
            <a:t>----------------------------------------------------------------------------------------------------------------------------------------------------------------------------------------------------------------------------------------------------------------------------------------------------------------------</a:t>
          </a:r>
        </a:p>
        <a:p>
          <a:pPr algn="ctr"/>
          <a:endParaRPr kumimoji="1" lang="en-US" altLang="ja-JP" sz="800"/>
        </a:p>
        <a:p>
          <a:pPr algn="ctr"/>
          <a:endParaRPr kumimoji="1" lang="en-US" altLang="ja-JP" sz="800"/>
        </a:p>
      </xdr:txBody>
    </xdr:sp>
    <xdr:clientData/>
  </xdr:twoCellAnchor>
  <xdr:twoCellAnchor>
    <xdr:from>
      <xdr:col>16</xdr:col>
      <xdr:colOff>539751</xdr:colOff>
      <xdr:row>111</xdr:row>
      <xdr:rowOff>21167</xdr:rowOff>
    </xdr:from>
    <xdr:to>
      <xdr:col>19</xdr:col>
      <xdr:colOff>201084</xdr:colOff>
      <xdr:row>127</xdr:row>
      <xdr:rowOff>148167</xdr:rowOff>
    </xdr:to>
    <xdr:sp macro="" textlink="">
      <xdr:nvSpPr>
        <xdr:cNvPr id="67" name="テキスト ボックス 66">
          <a:extLst>
            <a:ext uri="{FF2B5EF4-FFF2-40B4-BE49-F238E27FC236}">
              <a16:creationId xmlns:a16="http://schemas.microsoft.com/office/drawing/2014/main" id="{00000000-0008-0000-0000-000043000000}"/>
            </a:ext>
          </a:extLst>
        </xdr:cNvPr>
        <xdr:cNvSpPr txBox="1"/>
      </xdr:nvSpPr>
      <xdr:spPr>
        <a:xfrm>
          <a:off x="11027834" y="17547167"/>
          <a:ext cx="1725083" cy="2667000"/>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a:t>本　文</a:t>
          </a:r>
          <a:endParaRPr kumimoji="1" lang="en-US" altLang="ja-JP" sz="1400"/>
        </a:p>
        <a:p>
          <a:pPr algn="l"/>
          <a:r>
            <a:rPr kumimoji="1" lang="en-US" altLang="ja-JP" sz="1200"/>
            <a:t>------------------------------------------------------------------------------------------------------------------------------------------------------------------------------------------------------------------------------------------------------------------------------------------------------------------------------------------</a:t>
          </a:r>
        </a:p>
        <a:p>
          <a:pPr algn="ctr"/>
          <a:endParaRPr kumimoji="1" lang="en-US" altLang="ja-JP" sz="800"/>
        </a:p>
        <a:p>
          <a:pPr algn="ctr"/>
          <a:endParaRPr kumimoji="1" lang="en-US" altLang="ja-JP" sz="800"/>
        </a:p>
      </xdr:txBody>
    </xdr:sp>
    <xdr:clientData/>
  </xdr:twoCellAnchor>
  <xdr:twoCellAnchor>
    <xdr:from>
      <xdr:col>16</xdr:col>
      <xdr:colOff>649817</xdr:colOff>
      <xdr:row>128</xdr:row>
      <xdr:rowOff>152400</xdr:rowOff>
    </xdr:from>
    <xdr:to>
      <xdr:col>19</xdr:col>
      <xdr:colOff>359834</xdr:colOff>
      <xdr:row>132</xdr:row>
      <xdr:rowOff>74083</xdr:rowOff>
    </xdr:to>
    <xdr:sp macro="" textlink="">
      <xdr:nvSpPr>
        <xdr:cNvPr id="69" name="テキスト ボックス 68">
          <a:extLst>
            <a:ext uri="{FF2B5EF4-FFF2-40B4-BE49-F238E27FC236}">
              <a16:creationId xmlns:a16="http://schemas.microsoft.com/office/drawing/2014/main" id="{00000000-0008-0000-0000-000045000000}"/>
            </a:ext>
          </a:extLst>
        </xdr:cNvPr>
        <xdr:cNvSpPr txBox="1"/>
      </xdr:nvSpPr>
      <xdr:spPr>
        <a:xfrm>
          <a:off x="11137900" y="20377150"/>
          <a:ext cx="1773767" cy="5566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本文、署名ページは、主査が別途作成する。</a:t>
          </a:r>
        </a:p>
      </xdr:txBody>
    </xdr:sp>
    <xdr:clientData/>
  </xdr:twoCellAnchor>
  <xdr:twoCellAnchor>
    <xdr:from>
      <xdr:col>1</xdr:col>
      <xdr:colOff>131094</xdr:colOff>
      <xdr:row>148</xdr:row>
      <xdr:rowOff>13334</xdr:rowOff>
    </xdr:from>
    <xdr:to>
      <xdr:col>5</xdr:col>
      <xdr:colOff>112185</xdr:colOff>
      <xdr:row>166</xdr:row>
      <xdr:rowOff>1830</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788319" y="26041984"/>
          <a:ext cx="2219466" cy="2906321"/>
          <a:chOff x="610582" y="25001970"/>
          <a:chExt cx="2424818" cy="2970235"/>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880681" y="25001970"/>
            <a:ext cx="2154719" cy="2484780"/>
            <a:chOff x="880681" y="25001970"/>
            <a:chExt cx="2154719" cy="2484780"/>
          </a:xfrm>
        </xdr:grpSpPr>
        <xdr:sp macro="" textlink="">
          <xdr:nvSpPr>
            <xdr:cNvPr id="73" name="テキスト ボックス 72">
              <a:extLst>
                <a:ext uri="{FF2B5EF4-FFF2-40B4-BE49-F238E27FC236}">
                  <a16:creationId xmlns:a16="http://schemas.microsoft.com/office/drawing/2014/main" id="{00000000-0008-0000-0000-000049000000}"/>
                </a:ext>
              </a:extLst>
            </xdr:cNvPr>
            <xdr:cNvSpPr txBox="1"/>
          </xdr:nvSpPr>
          <xdr:spPr>
            <a:xfrm>
              <a:off x="1311236" y="25001970"/>
              <a:ext cx="1724164" cy="2287380"/>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400"/>
                <a:t>Shinsa(PDF/A)</a:t>
              </a:r>
            </a:p>
            <a:p>
              <a:pPr algn="l"/>
              <a:r>
                <a:rPr kumimoji="1" lang="en-US" altLang="ja-JP" sz="1200"/>
                <a:t>------------------------------------------------------------------------------------------------------------------------------------------------------------------------------------------------------------------------------------------------------------------------------------------------------------------------------------------</a:t>
              </a:r>
            </a:p>
            <a:p>
              <a:pPr algn="ctr"/>
              <a:endParaRPr kumimoji="1" lang="en-US" altLang="ja-JP" sz="800"/>
            </a:p>
            <a:p>
              <a:pPr algn="ctr"/>
              <a:endParaRPr kumimoji="1" lang="en-US" altLang="ja-JP" sz="800"/>
            </a:p>
          </xdr:txBody>
        </xdr:sp>
        <xdr:sp macro="" textlink="">
          <xdr:nvSpPr>
            <xdr:cNvPr id="72" name="テキスト ボックス 71">
              <a:extLst>
                <a:ext uri="{FF2B5EF4-FFF2-40B4-BE49-F238E27FC236}">
                  <a16:creationId xmlns:a16="http://schemas.microsoft.com/office/drawing/2014/main" id="{00000000-0008-0000-0000-000048000000}"/>
                </a:ext>
              </a:extLst>
            </xdr:cNvPr>
            <xdr:cNvSpPr txBox="1"/>
          </xdr:nvSpPr>
          <xdr:spPr>
            <a:xfrm>
              <a:off x="880681" y="25393091"/>
              <a:ext cx="1723702" cy="2093659"/>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400"/>
                <a:t>Gaiyo (PDF/A)</a:t>
              </a:r>
            </a:p>
            <a:p>
              <a:pPr algn="l"/>
              <a:r>
                <a:rPr kumimoji="1" lang="en-US" altLang="ja-JP" sz="1400"/>
                <a:t>------------------------------------------------------------------------------------------------------------------------------------------------------------------------------------------------------------------------------------------------------------------------------------------------------------------------------------------</a:t>
              </a:r>
            </a:p>
            <a:p>
              <a:pPr algn="ctr"/>
              <a:endParaRPr kumimoji="1" lang="en-US" altLang="ja-JP" sz="1400"/>
            </a:p>
            <a:p>
              <a:pPr algn="ctr"/>
              <a:endParaRPr kumimoji="1" lang="en-US" altLang="ja-JP" sz="1400"/>
            </a:p>
          </xdr:txBody>
        </xdr:sp>
      </xdr:grpSp>
      <xdr:sp macro="" textlink="">
        <xdr:nvSpPr>
          <xdr:cNvPr id="71" name="テキスト ボックス 70">
            <a:extLst>
              <a:ext uri="{FF2B5EF4-FFF2-40B4-BE49-F238E27FC236}">
                <a16:creationId xmlns:a16="http://schemas.microsoft.com/office/drawing/2014/main" id="{00000000-0008-0000-0000-000047000000}"/>
              </a:ext>
            </a:extLst>
          </xdr:cNvPr>
          <xdr:cNvSpPr txBox="1"/>
        </xdr:nvSpPr>
        <xdr:spPr>
          <a:xfrm>
            <a:off x="610582" y="25776395"/>
            <a:ext cx="1724163" cy="2195810"/>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400"/>
              <a:t>Honbun (PDF/A)</a:t>
            </a:r>
          </a:p>
          <a:p>
            <a:pPr algn="l"/>
            <a:r>
              <a:rPr kumimoji="1" lang="en-US" altLang="ja-JP" sz="1200"/>
              <a:t>------------------------------------------------------------------------------------------------------------------------------------------------------------------------------------------------------------------------------------------------------------------------------------------------------------------------------------------</a:t>
            </a:r>
          </a:p>
          <a:p>
            <a:pPr algn="ctr"/>
            <a:endParaRPr kumimoji="1" lang="en-US" altLang="ja-JP" sz="800"/>
          </a:p>
          <a:p>
            <a:pPr algn="ctr"/>
            <a:endParaRPr kumimoji="1" lang="en-US" altLang="ja-JP" sz="800"/>
          </a:p>
        </xdr:txBody>
      </xdr:sp>
    </xdr:grpSp>
    <xdr:clientData/>
  </xdr:twoCellAnchor>
  <xdr:twoCellAnchor editAs="oneCell">
    <xdr:from>
      <xdr:col>11</xdr:col>
      <xdr:colOff>28575</xdr:colOff>
      <xdr:row>146</xdr:row>
      <xdr:rowOff>66402</xdr:rowOff>
    </xdr:from>
    <xdr:to>
      <xdr:col>13</xdr:col>
      <xdr:colOff>524934</xdr:colOff>
      <xdr:row>165</xdr:row>
      <xdr:rowOff>130932</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7058025" y="24336102"/>
          <a:ext cx="1867959" cy="3141105"/>
        </a:xfrm>
        <a:prstGeom prst="rect">
          <a:avLst/>
        </a:prstGeom>
        <a:ln>
          <a:solidFill>
            <a:sysClr val="windowText" lastClr="000000"/>
          </a:solidFill>
        </a:ln>
      </xdr:spPr>
    </xdr:pic>
    <xdr:clientData/>
  </xdr:twoCellAnchor>
  <xdr:twoCellAnchor editAs="oneCell">
    <xdr:from>
      <xdr:col>16</xdr:col>
      <xdr:colOff>580224</xdr:colOff>
      <xdr:row>147</xdr:row>
      <xdr:rowOff>106292</xdr:rowOff>
    </xdr:from>
    <xdr:to>
      <xdr:col>19</xdr:col>
      <xdr:colOff>496733</xdr:colOff>
      <xdr:row>165</xdr:row>
      <xdr:rowOff>143111</xdr:rowOff>
    </xdr:to>
    <xdr:pic>
      <xdr:nvPicPr>
        <xdr:cNvPr id="10" name="図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11066007" y="24805031"/>
          <a:ext cx="1978878" cy="3018558"/>
        </a:xfrm>
        <a:prstGeom prst="rect">
          <a:avLst/>
        </a:prstGeom>
        <a:ln>
          <a:solidFill>
            <a:sysClr val="windowText" lastClr="000000"/>
          </a:solidFill>
        </a:ln>
      </xdr:spPr>
    </xdr:pic>
    <xdr:clientData/>
  </xdr:twoCellAnchor>
  <xdr:twoCellAnchor editAs="oneCell">
    <xdr:from>
      <xdr:col>5</xdr:col>
      <xdr:colOff>453643</xdr:colOff>
      <xdr:row>148</xdr:row>
      <xdr:rowOff>17006</xdr:rowOff>
    </xdr:from>
    <xdr:to>
      <xdr:col>8</xdr:col>
      <xdr:colOff>219075</xdr:colOff>
      <xdr:row>165</xdr:row>
      <xdr:rowOff>102595</xdr:rowOff>
    </xdr:to>
    <xdr:pic>
      <xdr:nvPicPr>
        <xdr:cNvPr id="12" name="図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3368293" y="24610556"/>
          <a:ext cx="1822832" cy="2838314"/>
        </a:xfrm>
        <a:prstGeom prst="rect">
          <a:avLst/>
        </a:prstGeom>
        <a:ln>
          <a:solidFill>
            <a:schemeClr val="tx1"/>
          </a:solidFill>
        </a:ln>
      </xdr:spPr>
    </xdr:pic>
    <xdr:clientData/>
  </xdr:twoCellAnchor>
  <xdr:twoCellAnchor>
    <xdr:from>
      <xdr:col>1</xdr:col>
      <xdr:colOff>102889</xdr:colOff>
      <xdr:row>143</xdr:row>
      <xdr:rowOff>4417</xdr:rowOff>
    </xdr:from>
    <xdr:to>
      <xdr:col>5</xdr:col>
      <xdr:colOff>377593</xdr:colOff>
      <xdr:row>146</xdr:row>
      <xdr:rowOff>76200</xdr:rowOff>
    </xdr:to>
    <xdr:sp macro="" textlink="">
      <xdr:nvSpPr>
        <xdr:cNvPr id="74" name="テキスト ボックス 73">
          <a:extLst>
            <a:ext uri="{FF2B5EF4-FFF2-40B4-BE49-F238E27FC236}">
              <a16:creationId xmlns:a16="http://schemas.microsoft.com/office/drawing/2014/main" id="{00000000-0008-0000-0000-00004A000000}"/>
            </a:ext>
          </a:extLst>
        </xdr:cNvPr>
        <xdr:cNvSpPr txBox="1"/>
      </xdr:nvSpPr>
      <xdr:spPr>
        <a:xfrm>
          <a:off x="579139" y="23788342"/>
          <a:ext cx="2713104" cy="557558"/>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⑥</a:t>
          </a:r>
          <a:r>
            <a:rPr kumimoji="1" lang="en-US" altLang="ja-JP" sz="1100"/>
            <a:t>PDF/A</a:t>
          </a:r>
          <a:r>
            <a:rPr kumimoji="1" lang="ja-JP" altLang="en-US" sz="1100"/>
            <a:t>形式の博士論文、博士論文概要書、博士論文審査報告書（データ）</a:t>
          </a:r>
          <a:endParaRPr kumimoji="1" lang="en-US" altLang="ja-JP" sz="1100"/>
        </a:p>
        <a:p>
          <a:pPr algn="ctr"/>
          <a:endParaRPr kumimoji="1" lang="ja-JP" altLang="en-US" sz="1100"/>
        </a:p>
      </xdr:txBody>
    </xdr:sp>
    <xdr:clientData/>
  </xdr:twoCellAnchor>
  <xdr:twoCellAnchor>
    <xdr:from>
      <xdr:col>5</xdr:col>
      <xdr:colOff>631319</xdr:colOff>
      <xdr:row>142</xdr:row>
      <xdr:rowOff>114301</xdr:rowOff>
    </xdr:from>
    <xdr:to>
      <xdr:col>8</xdr:col>
      <xdr:colOff>1011</xdr:colOff>
      <xdr:row>147</xdr:row>
      <xdr:rowOff>61384</xdr:rowOff>
    </xdr:to>
    <xdr:sp macro="" textlink="">
      <xdr:nvSpPr>
        <xdr:cNvPr id="75" name="テキスト ボックス 74">
          <a:extLst>
            <a:ext uri="{FF2B5EF4-FFF2-40B4-BE49-F238E27FC236}">
              <a16:creationId xmlns:a16="http://schemas.microsoft.com/office/drawing/2014/main" id="{00000000-0008-0000-0000-00004B000000}"/>
            </a:ext>
          </a:extLst>
        </xdr:cNvPr>
        <xdr:cNvSpPr txBox="1"/>
      </xdr:nvSpPr>
      <xdr:spPr>
        <a:xfrm>
          <a:off x="3545969" y="23717251"/>
          <a:ext cx="1427092" cy="775758"/>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⑦題目変更届</a:t>
          </a:r>
          <a:endParaRPr kumimoji="0" lang="en-US" altLang="ja-JP" sz="1100" b="0" i="0" u="none" strike="noStrike">
            <a:solidFill>
              <a:schemeClr val="dk1"/>
            </a:solidFill>
            <a:effectLst/>
            <a:latin typeface="+mn-lt"/>
            <a:ea typeface="+mn-ea"/>
            <a:cs typeface="+mn-cs"/>
          </a:endParaRPr>
        </a:p>
        <a:p>
          <a:pPr algn="ctr"/>
          <a:r>
            <a:rPr kumimoji="0" lang="ja-JP" altLang="en-US" sz="1100" b="0" i="0" u="none" strike="noStrike">
              <a:solidFill>
                <a:schemeClr val="dk1"/>
              </a:solidFill>
              <a:effectLst/>
              <a:latin typeface="+mn-lt"/>
              <a:ea typeface="+mn-ea"/>
              <a:cs typeface="+mn-cs"/>
            </a:rPr>
            <a:t>（</a:t>
          </a:r>
          <a:r>
            <a:rPr kumimoji="0" lang="en-US" altLang="ja-JP" sz="1100" b="0" i="0" u="none" strike="noStrike">
              <a:solidFill>
                <a:schemeClr val="dk1"/>
              </a:solidFill>
              <a:effectLst/>
              <a:latin typeface="+mn-lt"/>
              <a:ea typeface="+mn-ea"/>
              <a:cs typeface="+mn-cs"/>
            </a:rPr>
            <a:t>※</a:t>
          </a:r>
          <a:r>
            <a:rPr kumimoji="0" lang="ja-JP" altLang="en-US" sz="1100" b="0" i="0" u="none" strike="noStrike">
              <a:solidFill>
                <a:schemeClr val="dk1"/>
              </a:solidFill>
              <a:effectLst/>
              <a:latin typeface="+mn-lt"/>
              <a:ea typeface="+mn-ea"/>
              <a:cs typeface="+mn-cs"/>
            </a:rPr>
            <a:t>該当時のみ）（</a:t>
          </a:r>
          <a:r>
            <a:rPr kumimoji="0" lang="en-US" altLang="ja-JP" sz="1100" b="0" i="0" u="none" strike="noStrike">
              <a:solidFill>
                <a:schemeClr val="dk1"/>
              </a:solidFill>
              <a:effectLst/>
              <a:latin typeface="+mn-lt"/>
              <a:ea typeface="+mn-ea"/>
              <a:cs typeface="+mn-cs"/>
            </a:rPr>
            <a:t>Word</a:t>
          </a:r>
          <a:r>
            <a:rPr kumimoji="0" lang="ja-JP" altLang="en-US" sz="1100" b="0" i="0" u="none" strike="noStrike">
              <a:solidFill>
                <a:schemeClr val="dk1"/>
              </a:solidFill>
              <a:effectLst/>
              <a:latin typeface="+mn-lt"/>
              <a:ea typeface="+mn-ea"/>
              <a:cs typeface="+mn-cs"/>
            </a:rPr>
            <a:t>）</a:t>
          </a:r>
          <a:endParaRPr lang="en-US" altLang="ja-JP" sz="1100" b="0" i="0" u="none" strike="noStrike">
            <a:solidFill>
              <a:schemeClr val="dk1"/>
            </a:solidFill>
            <a:effectLst/>
            <a:latin typeface="+mn-lt"/>
            <a:ea typeface="+mn-ea"/>
            <a:cs typeface="+mn-cs"/>
          </a:endParaRPr>
        </a:p>
      </xdr:txBody>
    </xdr:sp>
    <xdr:clientData/>
  </xdr:twoCellAnchor>
  <xdr:twoCellAnchor>
    <xdr:from>
      <xdr:col>11</xdr:col>
      <xdr:colOff>239183</xdr:colOff>
      <xdr:row>142</xdr:row>
      <xdr:rowOff>115358</xdr:rowOff>
    </xdr:from>
    <xdr:to>
      <xdr:col>13</xdr:col>
      <xdr:colOff>296332</xdr:colOff>
      <xdr:row>145</xdr:row>
      <xdr:rowOff>125941</xdr:rowOff>
    </xdr:to>
    <xdr:sp macro="" textlink="">
      <xdr:nvSpPr>
        <xdr:cNvPr id="76" name="テキスト ボックス 75">
          <a:extLst>
            <a:ext uri="{FF2B5EF4-FFF2-40B4-BE49-F238E27FC236}">
              <a16:creationId xmlns:a16="http://schemas.microsoft.com/office/drawing/2014/main" id="{00000000-0008-0000-0000-00004C000000}"/>
            </a:ext>
          </a:extLst>
        </xdr:cNvPr>
        <xdr:cNvSpPr txBox="1"/>
      </xdr:nvSpPr>
      <xdr:spPr>
        <a:xfrm>
          <a:off x="7268633" y="23718308"/>
          <a:ext cx="1428749" cy="515408"/>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⑨チェックリスト（</a:t>
          </a:r>
          <a:r>
            <a:rPr kumimoji="1" lang="en-US" altLang="ja-JP" sz="1100"/>
            <a:t>Word</a:t>
          </a:r>
          <a:r>
            <a:rPr kumimoji="1" lang="ja-JP" altLang="en-US" sz="1100"/>
            <a:t>）</a:t>
          </a:r>
          <a:endParaRPr kumimoji="1" lang="en-US" altLang="ja-JP" sz="1100"/>
        </a:p>
        <a:p>
          <a:pPr algn="ctr"/>
          <a:endParaRPr kumimoji="1" lang="ja-JP" altLang="en-US" sz="1100"/>
        </a:p>
      </xdr:txBody>
    </xdr:sp>
    <xdr:clientData/>
  </xdr:twoCellAnchor>
  <xdr:twoCellAnchor>
    <xdr:from>
      <xdr:col>17</xdr:col>
      <xdr:colOff>1120</xdr:colOff>
      <xdr:row>142</xdr:row>
      <xdr:rowOff>123264</xdr:rowOff>
    </xdr:from>
    <xdr:to>
      <xdr:col>19</xdr:col>
      <xdr:colOff>423334</xdr:colOff>
      <xdr:row>147</xdr:row>
      <xdr:rowOff>44824</xdr:rowOff>
    </xdr:to>
    <xdr:sp macro="" textlink="">
      <xdr:nvSpPr>
        <xdr:cNvPr id="77" name="テキスト ボックス 76">
          <a:extLst>
            <a:ext uri="{FF2B5EF4-FFF2-40B4-BE49-F238E27FC236}">
              <a16:creationId xmlns:a16="http://schemas.microsoft.com/office/drawing/2014/main" id="{00000000-0008-0000-0000-00004D000000}"/>
            </a:ext>
          </a:extLst>
        </xdr:cNvPr>
        <xdr:cNvSpPr txBox="1"/>
      </xdr:nvSpPr>
      <xdr:spPr>
        <a:xfrm>
          <a:off x="10205944" y="23170029"/>
          <a:ext cx="1677272" cy="728383"/>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⑪合否申請書</a:t>
          </a:r>
          <a:endParaRPr kumimoji="1" lang="en-US" altLang="ja-JP" sz="1100"/>
        </a:p>
        <a:p>
          <a:pPr algn="ctr"/>
          <a:r>
            <a:rPr kumimoji="1" lang="ja-JP" altLang="en-US" sz="1100" b="1">
              <a:solidFill>
                <a:srgbClr val="FF0000"/>
              </a:solidFill>
            </a:rPr>
            <a:t>（</a:t>
          </a:r>
          <a:r>
            <a:rPr kumimoji="1" lang="en-US" altLang="ja-JP" sz="1100" b="1">
              <a:solidFill>
                <a:srgbClr val="FF0000"/>
              </a:solidFill>
            </a:rPr>
            <a:t>※</a:t>
          </a:r>
          <a:r>
            <a:rPr kumimoji="1" lang="ja-JP" altLang="en-US" sz="1100" b="1">
              <a:solidFill>
                <a:srgbClr val="FF0000"/>
              </a:solidFill>
            </a:rPr>
            <a:t>主査が作成）　　　</a:t>
          </a:r>
          <a:r>
            <a:rPr kumimoji="1" lang="ja-JP" altLang="en-US" sz="1100" b="1">
              <a:solidFill>
                <a:sysClr val="windowText" lastClr="000000"/>
              </a:solidFill>
            </a:rPr>
            <a:t>（</a:t>
          </a:r>
          <a:r>
            <a:rPr kumimoji="1" lang="en-US" altLang="ja-JP" sz="1100" b="1">
              <a:solidFill>
                <a:sysClr val="windowText" lastClr="000000"/>
              </a:solidFill>
            </a:rPr>
            <a:t>Excel</a:t>
          </a:r>
          <a:r>
            <a:rPr kumimoji="1" lang="ja-JP" altLang="en-US" sz="1100" b="1">
              <a:solidFill>
                <a:sysClr val="windowText" lastClr="000000"/>
              </a:solidFill>
            </a:rPr>
            <a:t>）</a:t>
          </a:r>
        </a:p>
      </xdr:txBody>
    </xdr:sp>
    <xdr:clientData/>
  </xdr:twoCellAnchor>
  <xdr:twoCellAnchor>
    <xdr:from>
      <xdr:col>14</xdr:col>
      <xdr:colOff>150751</xdr:colOff>
      <xdr:row>142</xdr:row>
      <xdr:rowOff>155575</xdr:rowOff>
    </xdr:from>
    <xdr:to>
      <xdr:col>16</xdr:col>
      <xdr:colOff>207900</xdr:colOff>
      <xdr:row>145</xdr:row>
      <xdr:rowOff>144991</xdr:rowOff>
    </xdr:to>
    <xdr:sp macro="" textlink="">
      <xdr:nvSpPr>
        <xdr:cNvPr id="81" name="テキスト ボックス 80">
          <a:extLst>
            <a:ext uri="{FF2B5EF4-FFF2-40B4-BE49-F238E27FC236}">
              <a16:creationId xmlns:a16="http://schemas.microsoft.com/office/drawing/2014/main" id="{00000000-0008-0000-0000-000051000000}"/>
            </a:ext>
          </a:extLst>
        </xdr:cNvPr>
        <xdr:cNvSpPr txBox="1"/>
      </xdr:nvSpPr>
      <xdr:spPr>
        <a:xfrm>
          <a:off x="9237601" y="23758525"/>
          <a:ext cx="1428749" cy="494241"/>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⑩進路報告書（</a:t>
          </a:r>
          <a:r>
            <a:rPr kumimoji="1" lang="en-US" altLang="ja-JP" sz="1100"/>
            <a:t>Excel</a:t>
          </a:r>
          <a:r>
            <a:rPr kumimoji="1" lang="ja-JP" altLang="en-US" sz="1100"/>
            <a:t>）</a:t>
          </a:r>
        </a:p>
      </xdr:txBody>
    </xdr:sp>
    <xdr:clientData/>
  </xdr:twoCellAnchor>
  <xdr:twoCellAnchor>
    <xdr:from>
      <xdr:col>2</xdr:col>
      <xdr:colOff>128839</xdr:colOff>
      <xdr:row>171</xdr:row>
      <xdr:rowOff>92948</xdr:rowOff>
    </xdr:from>
    <xdr:to>
      <xdr:col>7</xdr:col>
      <xdr:colOff>380999</xdr:colOff>
      <xdr:row>175</xdr:row>
      <xdr:rowOff>0</xdr:rowOff>
    </xdr:to>
    <xdr:sp macro="" textlink="">
      <xdr:nvSpPr>
        <xdr:cNvPr id="82" name="テキスト ボックス 81">
          <a:extLst>
            <a:ext uri="{FF2B5EF4-FFF2-40B4-BE49-F238E27FC236}">
              <a16:creationId xmlns:a16="http://schemas.microsoft.com/office/drawing/2014/main" id="{00000000-0008-0000-0000-000052000000}"/>
            </a:ext>
          </a:extLst>
        </xdr:cNvPr>
        <xdr:cNvSpPr txBox="1"/>
      </xdr:nvSpPr>
      <xdr:spPr>
        <a:xfrm>
          <a:off x="920721" y="27764007"/>
          <a:ext cx="3389807" cy="586875"/>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⑤審査報告書：</a:t>
          </a:r>
          <a:endParaRPr kumimoji="1" lang="en-US" altLang="ja-JP" sz="1100"/>
        </a:p>
        <a:p>
          <a:r>
            <a:rPr kumimoji="1" lang="ja-JP" altLang="en-US" sz="1100"/>
            <a:t>最終ページに審査員全員の直筆署名を記載</a:t>
          </a:r>
        </a:p>
      </xdr:txBody>
    </xdr:sp>
    <xdr:clientData/>
  </xdr:twoCellAnchor>
  <xdr:twoCellAnchor editAs="oneCell">
    <xdr:from>
      <xdr:col>14</xdr:col>
      <xdr:colOff>66675</xdr:colOff>
      <xdr:row>147</xdr:row>
      <xdr:rowOff>106892</xdr:rowOff>
    </xdr:from>
    <xdr:to>
      <xdr:col>16</xdr:col>
      <xdr:colOff>469445</xdr:colOff>
      <xdr:row>159</xdr:row>
      <xdr:rowOff>142874</xdr:rowOff>
    </xdr:to>
    <xdr:pic>
      <xdr:nvPicPr>
        <xdr:cNvPr id="13" name="図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9153525" y="24538517"/>
          <a:ext cx="1774370" cy="1985432"/>
        </a:xfrm>
        <a:prstGeom prst="rect">
          <a:avLst/>
        </a:prstGeom>
        <a:ln>
          <a:solidFill>
            <a:sysClr val="windowText" lastClr="000000"/>
          </a:solidFill>
        </a:ln>
      </xdr:spPr>
    </xdr:pic>
    <xdr:clientData/>
  </xdr:twoCellAnchor>
  <xdr:twoCellAnchor>
    <xdr:from>
      <xdr:col>15</xdr:col>
      <xdr:colOff>661148</xdr:colOff>
      <xdr:row>88</xdr:row>
      <xdr:rowOff>134470</xdr:rowOff>
    </xdr:from>
    <xdr:to>
      <xdr:col>19</xdr:col>
      <xdr:colOff>515471</xdr:colOff>
      <xdr:row>92</xdr:row>
      <xdr:rowOff>123265</xdr:rowOff>
    </xdr:to>
    <xdr:sp macro="" textlink="">
      <xdr:nvSpPr>
        <xdr:cNvPr id="78" name="テキスト ボックス 77">
          <a:extLst>
            <a:ext uri="{FF2B5EF4-FFF2-40B4-BE49-F238E27FC236}">
              <a16:creationId xmlns:a16="http://schemas.microsoft.com/office/drawing/2014/main" id="{58E3FB03-31B7-4311-97FA-B4F6B7F5A676}"/>
            </a:ext>
          </a:extLst>
        </xdr:cNvPr>
        <xdr:cNvSpPr txBox="1"/>
      </xdr:nvSpPr>
      <xdr:spPr>
        <a:xfrm>
          <a:off x="10410266" y="14522823"/>
          <a:ext cx="2588558" cy="6163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solidFill>
                <a:srgbClr val="FF0000"/>
              </a:solidFill>
            </a:rPr>
            <a:t>※</a:t>
          </a:r>
          <a:r>
            <a:rPr kumimoji="1" lang="ja-JP" altLang="en-US" sz="1000" b="1">
              <a:solidFill>
                <a:srgbClr val="FF0000"/>
              </a:solidFill>
            </a:rPr>
            <a:t>テンプレートに含まれる全てのシートが、受理申請処理時に必要となるため、シートの追加・削除はしないこと。</a:t>
          </a:r>
        </a:p>
      </xdr:txBody>
    </xdr:sp>
    <xdr:clientData/>
  </xdr:twoCellAnchor>
  <xdr:twoCellAnchor>
    <xdr:from>
      <xdr:col>8</xdr:col>
      <xdr:colOff>419100</xdr:colOff>
      <xdr:row>142</xdr:row>
      <xdr:rowOff>104775</xdr:rowOff>
    </xdr:from>
    <xdr:to>
      <xdr:col>10</xdr:col>
      <xdr:colOff>474592</xdr:colOff>
      <xdr:row>147</xdr:row>
      <xdr:rowOff>51858</xdr:rowOff>
    </xdr:to>
    <xdr:sp macro="" textlink="">
      <xdr:nvSpPr>
        <xdr:cNvPr id="79" name="テキスト ボックス 78">
          <a:extLst>
            <a:ext uri="{FF2B5EF4-FFF2-40B4-BE49-F238E27FC236}">
              <a16:creationId xmlns:a16="http://schemas.microsoft.com/office/drawing/2014/main" id="{7EB5DF1D-04E6-4A51-946D-D2CD607B761D}"/>
            </a:ext>
          </a:extLst>
        </xdr:cNvPr>
        <xdr:cNvSpPr txBox="1"/>
      </xdr:nvSpPr>
      <xdr:spPr>
        <a:xfrm>
          <a:off x="5391150" y="23707725"/>
          <a:ext cx="1427092" cy="775758"/>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⑧研究業績一覧</a:t>
          </a:r>
          <a:endParaRPr kumimoji="0" lang="en-US" altLang="ja-JP" sz="1100" b="0" i="0" u="none" strike="noStrike">
            <a:solidFill>
              <a:schemeClr val="dk1"/>
            </a:solidFill>
            <a:effectLst/>
            <a:latin typeface="+mn-lt"/>
            <a:ea typeface="+mn-ea"/>
            <a:cs typeface="+mn-cs"/>
          </a:endParaRPr>
        </a:p>
        <a:p>
          <a:pPr algn="ctr"/>
          <a:r>
            <a:rPr kumimoji="0" lang="ja-JP" altLang="en-US" sz="1100" b="0" i="0" u="none" strike="noStrike">
              <a:solidFill>
                <a:schemeClr val="dk1"/>
              </a:solidFill>
              <a:effectLst/>
              <a:latin typeface="+mn-lt"/>
              <a:ea typeface="+mn-ea"/>
              <a:cs typeface="+mn-cs"/>
            </a:rPr>
            <a:t>（</a:t>
          </a:r>
          <a:r>
            <a:rPr kumimoji="0" lang="en-US" altLang="ja-JP" sz="1100" b="0" i="0" u="none" strike="noStrike">
              <a:solidFill>
                <a:schemeClr val="dk1"/>
              </a:solidFill>
              <a:effectLst/>
              <a:latin typeface="+mn-lt"/>
              <a:ea typeface="+mn-ea"/>
              <a:cs typeface="+mn-cs"/>
            </a:rPr>
            <a:t>※</a:t>
          </a:r>
          <a:r>
            <a:rPr kumimoji="0" lang="ja-JP" altLang="en-US" sz="1100" b="0" i="0" u="none" strike="noStrike">
              <a:solidFill>
                <a:schemeClr val="dk1"/>
              </a:solidFill>
              <a:effectLst/>
              <a:latin typeface="+mn-lt"/>
              <a:ea typeface="+mn-ea"/>
              <a:cs typeface="+mn-cs"/>
            </a:rPr>
            <a:t>受理時から変更があった場合のみ）（</a:t>
          </a:r>
          <a:r>
            <a:rPr kumimoji="0" lang="en-US" altLang="ja-JP" sz="1100" b="0" i="0" u="none" strike="noStrike">
              <a:solidFill>
                <a:schemeClr val="dk1"/>
              </a:solidFill>
              <a:effectLst/>
              <a:latin typeface="+mn-lt"/>
              <a:ea typeface="+mn-ea"/>
              <a:cs typeface="+mn-cs"/>
            </a:rPr>
            <a:t>PDF</a:t>
          </a:r>
          <a:r>
            <a:rPr kumimoji="0" lang="ja-JP" altLang="en-US" sz="1100" b="0" i="0" u="none" strike="noStrike">
              <a:solidFill>
                <a:schemeClr val="dk1"/>
              </a:solidFill>
              <a:effectLst/>
              <a:latin typeface="+mn-lt"/>
              <a:ea typeface="+mn-ea"/>
              <a:cs typeface="+mn-cs"/>
            </a:rPr>
            <a:t>）</a:t>
          </a:r>
          <a:endParaRPr lang="en-US" altLang="ja-JP" sz="1100" b="0" i="0" u="none" strike="noStrike">
            <a:solidFill>
              <a:schemeClr val="dk1"/>
            </a:solidFill>
            <a:effectLst/>
            <a:latin typeface="+mn-lt"/>
            <a:ea typeface="+mn-ea"/>
            <a:cs typeface="+mn-cs"/>
          </a:endParaRPr>
        </a:p>
      </xdr:txBody>
    </xdr:sp>
    <xdr:clientData/>
  </xdr:twoCellAnchor>
  <xdr:twoCellAnchor editAs="oneCell">
    <xdr:from>
      <xdr:col>8</xdr:col>
      <xdr:colOff>409575</xdr:colOff>
      <xdr:row>148</xdr:row>
      <xdr:rowOff>47625</xdr:rowOff>
    </xdr:from>
    <xdr:to>
      <xdr:col>10</xdr:col>
      <xdr:colOff>495300</xdr:colOff>
      <xdr:row>163</xdr:row>
      <xdr:rowOff>38712</xdr:rowOff>
    </xdr:to>
    <xdr:pic>
      <xdr:nvPicPr>
        <xdr:cNvPr id="16" name="図 15">
          <a:extLst>
            <a:ext uri="{FF2B5EF4-FFF2-40B4-BE49-F238E27FC236}">
              <a16:creationId xmlns:a16="http://schemas.microsoft.com/office/drawing/2014/main" id="{ED34BF96-721D-4C8F-953B-AC427C0095F1}"/>
            </a:ext>
          </a:extLst>
        </xdr:cNvPr>
        <xdr:cNvPicPr>
          <a:picLocks noChangeAspect="1"/>
        </xdr:cNvPicPr>
      </xdr:nvPicPr>
      <xdr:blipFill>
        <a:blip xmlns:r="http://schemas.openxmlformats.org/officeDocument/2006/relationships" r:embed="rId14"/>
        <a:stretch>
          <a:fillRect/>
        </a:stretch>
      </xdr:blipFill>
      <xdr:spPr>
        <a:xfrm>
          <a:off x="5381625" y="24641175"/>
          <a:ext cx="1457325" cy="2419962"/>
        </a:xfrm>
        <a:prstGeom prst="rect">
          <a:avLst/>
        </a:prstGeom>
        <a:ln>
          <a:solidFill>
            <a:sysClr val="windowText" lastClr="000000"/>
          </a:solid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5" Type="http://schemas.openxmlformats.org/officeDocument/2006/relationships/comments" Target="../comments6.xml"/><Relationship Id="rId4" Type="http://schemas.openxmlformats.org/officeDocument/2006/relationships/vmlDrawing" Target="../drawings/vmlDrawing6.v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 Id="rId5" Type="http://schemas.openxmlformats.org/officeDocument/2006/relationships/comments" Target="../comments4.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187"/>
  <sheetViews>
    <sheetView tabSelected="1" topLeftCell="C1" zoomScaleNormal="100" workbookViewId="0">
      <selection sqref="A1:T2"/>
    </sheetView>
  </sheetViews>
  <sheetFormatPr defaultColWidth="9" defaultRowHeight="12.5"/>
  <cols>
    <col min="1" max="1" width="9.453125" style="108" customWidth="1"/>
    <col min="2" max="2" width="5" style="109" customWidth="1"/>
    <col min="3" max="20" width="9" style="108"/>
    <col min="21" max="21" width="4.54296875" style="108" customWidth="1"/>
    <col min="22" max="16384" width="9" style="108"/>
  </cols>
  <sheetData>
    <row r="1" spans="1:20">
      <c r="A1" s="212" t="s">
        <v>0</v>
      </c>
      <c r="B1" s="213"/>
      <c r="C1" s="213"/>
      <c r="D1" s="213"/>
      <c r="E1" s="213"/>
      <c r="F1" s="213"/>
      <c r="G1" s="213"/>
      <c r="H1" s="213"/>
      <c r="I1" s="213"/>
      <c r="J1" s="213"/>
      <c r="K1" s="213"/>
      <c r="L1" s="213"/>
      <c r="M1" s="213"/>
      <c r="N1" s="213"/>
      <c r="O1" s="213"/>
      <c r="P1" s="213"/>
      <c r="Q1" s="213"/>
      <c r="R1" s="213"/>
      <c r="S1" s="213"/>
      <c r="T1" s="213"/>
    </row>
    <row r="2" spans="1:20" ht="43.5" customHeight="1">
      <c r="A2" s="213"/>
      <c r="B2" s="213"/>
      <c r="C2" s="213"/>
      <c r="D2" s="213"/>
      <c r="E2" s="213"/>
      <c r="F2" s="213"/>
      <c r="G2" s="213"/>
      <c r="H2" s="213"/>
      <c r="I2" s="213"/>
      <c r="J2" s="213"/>
      <c r="K2" s="213"/>
      <c r="L2" s="213"/>
      <c r="M2" s="213"/>
      <c r="N2" s="213"/>
      <c r="O2" s="213"/>
      <c r="P2" s="213"/>
      <c r="Q2" s="213"/>
      <c r="R2" s="213"/>
      <c r="S2" s="213"/>
      <c r="T2" s="213"/>
    </row>
    <row r="3" spans="1:20">
      <c r="A3" s="154"/>
      <c r="S3" s="211" t="s">
        <v>1754</v>
      </c>
      <c r="T3" s="211"/>
    </row>
    <row r="4" spans="1:20" ht="19.5" thickBot="1">
      <c r="B4" s="168" t="s">
        <v>1</v>
      </c>
    </row>
    <row r="5" spans="1:20" s="124" customFormat="1" ht="48" customHeight="1" thickBot="1">
      <c r="B5" s="228" t="s">
        <v>2</v>
      </c>
      <c r="C5" s="229"/>
      <c r="D5" s="229"/>
      <c r="E5" s="229"/>
      <c r="F5" s="229"/>
      <c r="G5" s="229"/>
      <c r="H5" s="229"/>
      <c r="I5" s="229"/>
      <c r="J5" s="229"/>
      <c r="K5" s="229"/>
      <c r="L5" s="229"/>
      <c r="M5" s="229"/>
      <c r="N5" s="229"/>
      <c r="O5" s="229"/>
      <c r="P5" s="229"/>
      <c r="Q5" s="229"/>
      <c r="R5" s="229"/>
      <c r="S5" s="229"/>
      <c r="T5" s="230"/>
    </row>
    <row r="6" spans="1:20" ht="14">
      <c r="A6" s="172" t="s">
        <v>3</v>
      </c>
      <c r="B6" s="127" t="s">
        <v>4</v>
      </c>
      <c r="C6" s="128" t="s">
        <v>5</v>
      </c>
      <c r="D6" s="122"/>
      <c r="E6" s="122"/>
      <c r="F6" s="122"/>
      <c r="G6" s="122"/>
      <c r="H6" s="122"/>
      <c r="I6" s="122"/>
      <c r="J6" s="122"/>
      <c r="K6" s="122"/>
      <c r="L6" s="122"/>
      <c r="M6" s="122"/>
      <c r="N6" s="122"/>
      <c r="O6" s="122"/>
      <c r="P6" s="122"/>
      <c r="Q6" s="122"/>
      <c r="R6" s="122"/>
      <c r="S6" s="122"/>
      <c r="T6" s="123"/>
    </row>
    <row r="7" spans="1:20" ht="14">
      <c r="A7" s="173"/>
      <c r="B7" s="126"/>
      <c r="C7" s="124" t="s">
        <v>6</v>
      </c>
      <c r="T7" s="111"/>
    </row>
    <row r="8" spans="1:20" ht="13.5" customHeight="1">
      <c r="A8" s="173"/>
      <c r="B8" s="110"/>
      <c r="T8" s="111"/>
    </row>
    <row r="9" spans="1:20" ht="13.5" customHeight="1">
      <c r="A9" s="173"/>
      <c r="B9" s="110"/>
      <c r="T9" s="111"/>
    </row>
    <row r="10" spans="1:20" ht="13.5" customHeight="1">
      <c r="A10" s="173"/>
      <c r="B10" s="110"/>
      <c r="T10" s="111"/>
    </row>
    <row r="11" spans="1:20" ht="13.5" customHeight="1">
      <c r="A11" s="173"/>
      <c r="B11" s="110"/>
      <c r="T11" s="111"/>
    </row>
    <row r="12" spans="1:20" ht="13.5" customHeight="1">
      <c r="A12" s="173"/>
      <c r="B12" s="110"/>
      <c r="T12" s="111"/>
    </row>
    <row r="13" spans="1:20" ht="13.5" customHeight="1">
      <c r="A13" s="173"/>
      <c r="B13" s="110"/>
      <c r="T13" s="111"/>
    </row>
    <row r="14" spans="1:20" ht="13.5" customHeight="1">
      <c r="A14" s="173"/>
      <c r="B14" s="110"/>
      <c r="T14" s="111"/>
    </row>
    <row r="15" spans="1:20" ht="13.5" customHeight="1">
      <c r="A15" s="173"/>
      <c r="B15" s="110"/>
      <c r="T15" s="111"/>
    </row>
    <row r="16" spans="1:20" ht="13.5" customHeight="1">
      <c r="A16" s="173"/>
      <c r="B16" s="110"/>
      <c r="T16" s="111"/>
    </row>
    <row r="17" spans="1:20" ht="13.5" customHeight="1">
      <c r="A17" s="173"/>
      <c r="B17" s="110"/>
      <c r="T17" s="111"/>
    </row>
    <row r="18" spans="1:20" ht="13.5" customHeight="1">
      <c r="A18" s="173"/>
      <c r="B18" s="110"/>
      <c r="T18" s="111"/>
    </row>
    <row r="19" spans="1:20" ht="13.5" customHeight="1">
      <c r="A19" s="173"/>
      <c r="B19" s="110"/>
      <c r="T19" s="111"/>
    </row>
    <row r="20" spans="1:20" ht="13.5" customHeight="1">
      <c r="A20" s="173"/>
      <c r="B20" s="110"/>
      <c r="T20" s="111"/>
    </row>
    <row r="21" spans="1:20" ht="13.5" customHeight="1">
      <c r="A21" s="173"/>
      <c r="B21" s="110"/>
      <c r="T21" s="111"/>
    </row>
    <row r="22" spans="1:20" ht="13.5" customHeight="1">
      <c r="A22" s="173"/>
      <c r="B22" s="110"/>
      <c r="T22" s="111"/>
    </row>
    <row r="23" spans="1:20" ht="13.5" customHeight="1">
      <c r="A23" s="173"/>
      <c r="B23" s="110"/>
      <c r="T23" s="111"/>
    </row>
    <row r="24" spans="1:20" ht="13.5" customHeight="1">
      <c r="A24" s="173"/>
      <c r="B24" s="110"/>
      <c r="T24" s="111"/>
    </row>
    <row r="25" spans="1:20" ht="13.5" customHeight="1">
      <c r="A25" s="173"/>
      <c r="B25" s="110"/>
      <c r="T25" s="111"/>
    </row>
    <row r="26" spans="1:20" ht="13.5" customHeight="1">
      <c r="A26" s="173"/>
      <c r="B26" s="110"/>
      <c r="T26" s="111"/>
    </row>
    <row r="27" spans="1:20" ht="13.5" customHeight="1">
      <c r="A27" s="173"/>
      <c r="B27" s="110"/>
      <c r="T27" s="111"/>
    </row>
    <row r="28" spans="1:20" ht="13.5" customHeight="1">
      <c r="A28" s="173"/>
      <c r="B28" s="110"/>
      <c r="T28" s="111"/>
    </row>
    <row r="29" spans="1:20" ht="14.25" customHeight="1" thickBot="1">
      <c r="A29" s="174"/>
      <c r="B29" s="116"/>
      <c r="C29" s="113"/>
      <c r="D29" s="113"/>
      <c r="E29" s="113"/>
      <c r="F29" s="113"/>
      <c r="G29" s="113"/>
      <c r="H29" s="113"/>
      <c r="I29" s="113"/>
      <c r="J29" s="113"/>
      <c r="K29" s="113"/>
      <c r="L29" s="113"/>
      <c r="M29" s="113"/>
      <c r="N29" s="113"/>
      <c r="O29" s="113"/>
      <c r="P29" s="113"/>
      <c r="Q29" s="113"/>
      <c r="R29" s="113"/>
      <c r="S29" s="113"/>
      <c r="T29" s="114"/>
    </row>
    <row r="30" spans="1:20" ht="14">
      <c r="A30" s="172" t="s">
        <v>7</v>
      </c>
      <c r="B30" s="127" t="s">
        <v>8</v>
      </c>
      <c r="C30" s="125" t="s">
        <v>9</v>
      </c>
      <c r="D30" s="122"/>
      <c r="E30" s="122"/>
      <c r="F30" s="122"/>
      <c r="G30" s="122"/>
      <c r="H30" s="122"/>
      <c r="I30" s="122"/>
      <c r="J30" s="122"/>
      <c r="K30" s="122"/>
      <c r="L30" s="122"/>
      <c r="M30" s="122"/>
      <c r="N30" s="122"/>
      <c r="O30" s="122"/>
      <c r="P30" s="122"/>
      <c r="Q30" s="122"/>
      <c r="R30" s="122"/>
      <c r="S30" s="122"/>
      <c r="T30" s="123"/>
    </row>
    <row r="31" spans="1:20">
      <c r="A31" s="173"/>
      <c r="B31" s="110"/>
      <c r="T31" s="111"/>
    </row>
    <row r="32" spans="1:20">
      <c r="A32" s="173"/>
      <c r="B32" s="110"/>
      <c r="T32" s="111"/>
    </row>
    <row r="33" spans="1:20">
      <c r="A33" s="173"/>
      <c r="B33" s="110"/>
      <c r="T33" s="111"/>
    </row>
    <row r="34" spans="1:20">
      <c r="A34" s="173"/>
      <c r="B34" s="110"/>
      <c r="T34" s="111"/>
    </row>
    <row r="35" spans="1:20">
      <c r="A35" s="173"/>
      <c r="B35" s="110"/>
      <c r="T35" s="111"/>
    </row>
    <row r="36" spans="1:20">
      <c r="A36" s="173"/>
      <c r="B36" s="110"/>
      <c r="T36" s="111"/>
    </row>
    <row r="37" spans="1:20">
      <c r="A37" s="173"/>
      <c r="B37" s="110"/>
      <c r="T37" s="111"/>
    </row>
    <row r="38" spans="1:20">
      <c r="A38" s="173"/>
      <c r="B38" s="110"/>
      <c r="T38" s="111"/>
    </row>
    <row r="39" spans="1:20">
      <c r="A39" s="173"/>
      <c r="B39" s="110"/>
      <c r="T39" s="111"/>
    </row>
    <row r="40" spans="1:20">
      <c r="A40" s="173"/>
      <c r="B40" s="110"/>
      <c r="T40" s="111"/>
    </row>
    <row r="41" spans="1:20">
      <c r="A41" s="173"/>
      <c r="B41" s="110"/>
      <c r="T41" s="111"/>
    </row>
    <row r="42" spans="1:20">
      <c r="A42" s="173"/>
      <c r="B42" s="110"/>
      <c r="T42" s="111"/>
    </row>
    <row r="43" spans="1:20">
      <c r="A43" s="173"/>
      <c r="B43" s="110"/>
      <c r="T43" s="111"/>
    </row>
    <row r="44" spans="1:20">
      <c r="A44" s="173"/>
      <c r="B44" s="110"/>
      <c r="T44" s="111"/>
    </row>
    <row r="45" spans="1:20">
      <c r="A45" s="173"/>
      <c r="B45" s="110"/>
      <c r="T45" s="111"/>
    </row>
    <row r="46" spans="1:20">
      <c r="A46" s="173"/>
      <c r="B46" s="110"/>
      <c r="T46" s="111"/>
    </row>
    <row r="47" spans="1:20">
      <c r="A47" s="173"/>
      <c r="B47" s="110"/>
      <c r="T47" s="111"/>
    </row>
    <row r="48" spans="1:20">
      <c r="A48" s="173"/>
      <c r="B48" s="110"/>
      <c r="T48" s="111"/>
    </row>
    <row r="49" spans="1:20">
      <c r="A49" s="173"/>
      <c r="B49" s="110"/>
      <c r="T49" s="111"/>
    </row>
    <row r="50" spans="1:20">
      <c r="A50" s="173"/>
      <c r="B50" s="110"/>
      <c r="T50" s="111"/>
    </row>
    <row r="51" spans="1:20">
      <c r="A51" s="173"/>
      <c r="B51" s="110"/>
      <c r="T51" s="111"/>
    </row>
    <row r="52" spans="1:20">
      <c r="A52" s="173"/>
      <c r="B52" s="110"/>
      <c r="T52" s="111"/>
    </row>
    <row r="53" spans="1:20">
      <c r="A53" s="173"/>
      <c r="B53" s="110"/>
      <c r="T53" s="111"/>
    </row>
    <row r="54" spans="1:20">
      <c r="A54" s="173"/>
      <c r="B54" s="110"/>
      <c r="T54" s="111"/>
    </row>
    <row r="55" spans="1:20">
      <c r="A55" s="173"/>
      <c r="B55" s="110"/>
      <c r="T55" s="111"/>
    </row>
    <row r="56" spans="1:20" ht="13" thickBot="1">
      <c r="A56" s="174"/>
      <c r="B56" s="112"/>
      <c r="C56" s="113"/>
      <c r="D56" s="113"/>
      <c r="E56" s="113"/>
      <c r="F56" s="113"/>
      <c r="G56" s="113"/>
      <c r="H56" s="113"/>
      <c r="I56" s="113"/>
      <c r="J56" s="113"/>
      <c r="K56" s="113"/>
      <c r="L56" s="113"/>
      <c r="M56" s="113"/>
      <c r="N56" s="113"/>
      <c r="O56" s="113"/>
      <c r="P56" s="113"/>
      <c r="Q56" s="113"/>
      <c r="R56" s="113"/>
      <c r="S56" s="113"/>
      <c r="T56" s="114"/>
    </row>
    <row r="57" spans="1:20" ht="13.5" customHeight="1">
      <c r="A57" s="231" t="s">
        <v>10</v>
      </c>
      <c r="B57" s="222" t="s">
        <v>11</v>
      </c>
      <c r="C57" s="199"/>
      <c r="D57" s="199"/>
      <c r="E57" s="199"/>
      <c r="F57" s="199"/>
      <c r="G57" s="199"/>
      <c r="H57" s="199"/>
      <c r="I57" s="199"/>
      <c r="J57" s="199"/>
      <c r="K57" s="199"/>
      <c r="L57" s="199"/>
      <c r="M57" s="199"/>
      <c r="N57" s="199"/>
      <c r="O57" s="199"/>
      <c r="P57" s="199"/>
      <c r="Q57" s="199"/>
      <c r="R57" s="199"/>
      <c r="S57" s="199"/>
      <c r="T57" s="200"/>
    </row>
    <row r="58" spans="1:20" ht="13.5" customHeight="1">
      <c r="A58" s="232"/>
      <c r="B58" s="201"/>
      <c r="C58" s="202"/>
      <c r="D58" s="202"/>
      <c r="E58" s="202"/>
      <c r="F58" s="202"/>
      <c r="G58" s="202"/>
      <c r="H58" s="202"/>
      <c r="I58" s="202"/>
      <c r="J58" s="202"/>
      <c r="K58" s="202"/>
      <c r="L58" s="202"/>
      <c r="M58" s="202"/>
      <c r="N58" s="202"/>
      <c r="O58" s="202"/>
      <c r="P58" s="202"/>
      <c r="Q58" s="202"/>
      <c r="R58" s="202"/>
      <c r="S58" s="202"/>
      <c r="T58" s="203"/>
    </row>
    <row r="59" spans="1:20" ht="14.25" customHeight="1" thickBot="1">
      <c r="A59" s="227"/>
      <c r="B59" s="204"/>
      <c r="C59" s="205"/>
      <c r="D59" s="205"/>
      <c r="E59" s="205"/>
      <c r="F59" s="205"/>
      <c r="G59" s="205"/>
      <c r="H59" s="205"/>
      <c r="I59" s="205"/>
      <c r="J59" s="205"/>
      <c r="K59" s="205"/>
      <c r="L59" s="205"/>
      <c r="M59" s="205"/>
      <c r="N59" s="205"/>
      <c r="O59" s="205"/>
      <c r="P59" s="205"/>
      <c r="Q59" s="205"/>
      <c r="R59" s="205"/>
      <c r="S59" s="205"/>
      <c r="T59" s="206"/>
    </row>
    <row r="60" spans="1:20">
      <c r="A60" s="233" t="s">
        <v>12</v>
      </c>
      <c r="B60" s="121"/>
      <c r="C60" s="122"/>
      <c r="D60" s="122"/>
      <c r="E60" s="122"/>
      <c r="F60" s="122"/>
      <c r="G60" s="122"/>
      <c r="H60" s="122"/>
      <c r="I60" s="122"/>
      <c r="J60" s="122"/>
      <c r="K60" s="122"/>
      <c r="L60" s="122"/>
      <c r="M60" s="122"/>
      <c r="N60" s="122"/>
      <c r="O60" s="122"/>
      <c r="P60" s="122"/>
      <c r="Q60" s="122"/>
      <c r="R60" s="122"/>
      <c r="S60" s="122"/>
      <c r="T60" s="123"/>
    </row>
    <row r="61" spans="1:20" ht="14">
      <c r="A61" s="234"/>
      <c r="B61" s="129" t="s">
        <v>13</v>
      </c>
      <c r="T61" s="111"/>
    </row>
    <row r="62" spans="1:20">
      <c r="A62" s="232"/>
      <c r="B62" s="110"/>
      <c r="T62" s="111"/>
    </row>
    <row r="63" spans="1:20" ht="13" thickBot="1">
      <c r="A63" s="227"/>
      <c r="B63" s="112"/>
      <c r="C63" s="113"/>
      <c r="D63" s="113"/>
      <c r="E63" s="113"/>
      <c r="F63" s="113"/>
      <c r="G63" s="113"/>
      <c r="H63" s="113"/>
      <c r="I63" s="113"/>
      <c r="J63" s="113"/>
      <c r="K63" s="113"/>
      <c r="L63" s="113"/>
      <c r="M63" s="113"/>
      <c r="N63" s="113"/>
      <c r="O63" s="113"/>
      <c r="P63" s="113"/>
      <c r="Q63" s="113"/>
      <c r="R63" s="113"/>
      <c r="S63" s="113"/>
      <c r="T63" s="114"/>
    </row>
    <row r="64" spans="1:20" ht="13.5" customHeight="1">
      <c r="A64" s="226" t="s">
        <v>14</v>
      </c>
      <c r="B64" s="222" t="s">
        <v>15</v>
      </c>
      <c r="C64" s="199"/>
      <c r="D64" s="199"/>
      <c r="E64" s="199"/>
      <c r="F64" s="199"/>
      <c r="G64" s="199"/>
      <c r="H64" s="199"/>
      <c r="I64" s="199"/>
      <c r="J64" s="199"/>
      <c r="K64" s="199"/>
      <c r="L64" s="199"/>
      <c r="M64" s="199"/>
      <c r="N64" s="199"/>
      <c r="O64" s="199"/>
      <c r="P64" s="199"/>
      <c r="Q64" s="199"/>
      <c r="R64" s="199"/>
      <c r="S64" s="199"/>
      <c r="T64" s="200"/>
    </row>
    <row r="65" spans="1:20" ht="14.25" customHeight="1" thickBot="1">
      <c r="A65" s="227"/>
      <c r="B65" s="204"/>
      <c r="C65" s="205"/>
      <c r="D65" s="205"/>
      <c r="E65" s="205"/>
      <c r="F65" s="205"/>
      <c r="G65" s="205"/>
      <c r="H65" s="205"/>
      <c r="I65" s="205"/>
      <c r="J65" s="205"/>
      <c r="K65" s="205"/>
      <c r="L65" s="205"/>
      <c r="M65" s="205"/>
      <c r="N65" s="205"/>
      <c r="O65" s="205"/>
      <c r="P65" s="205"/>
      <c r="Q65" s="205"/>
      <c r="R65" s="205"/>
      <c r="S65" s="205"/>
      <c r="T65" s="206"/>
    </row>
    <row r="66" spans="1:20">
      <c r="A66" s="172" t="s">
        <v>16</v>
      </c>
      <c r="B66" s="110"/>
      <c r="T66" s="111"/>
    </row>
    <row r="67" spans="1:20" ht="18">
      <c r="A67" s="173"/>
      <c r="B67" s="223" t="s">
        <v>17</v>
      </c>
      <c r="C67" s="224"/>
      <c r="D67" s="224"/>
      <c r="E67" s="224"/>
      <c r="F67" s="224"/>
      <c r="G67" s="224"/>
      <c r="H67" s="224"/>
      <c r="I67" s="224"/>
      <c r="J67" s="224"/>
      <c r="K67" s="224"/>
      <c r="L67" s="224"/>
      <c r="M67" s="224"/>
      <c r="N67" s="224"/>
      <c r="O67" s="224"/>
      <c r="P67" s="224"/>
      <c r="Q67" s="224"/>
      <c r="R67" s="224"/>
      <c r="S67" s="224"/>
      <c r="T67" s="225"/>
    </row>
    <row r="68" spans="1:20">
      <c r="A68" s="173"/>
      <c r="B68" s="110"/>
      <c r="T68" s="111"/>
    </row>
    <row r="69" spans="1:20">
      <c r="A69" s="173"/>
      <c r="B69" s="110"/>
      <c r="T69" s="111"/>
    </row>
    <row r="70" spans="1:20">
      <c r="A70" s="173"/>
      <c r="B70" s="110"/>
      <c r="T70" s="111"/>
    </row>
    <row r="71" spans="1:20">
      <c r="A71" s="173"/>
      <c r="B71" s="110"/>
      <c r="T71" s="111"/>
    </row>
    <row r="72" spans="1:20">
      <c r="A72" s="173"/>
      <c r="B72" s="110"/>
      <c r="T72" s="111"/>
    </row>
    <row r="73" spans="1:20">
      <c r="A73" s="173"/>
      <c r="B73" s="110"/>
      <c r="T73" s="111"/>
    </row>
    <row r="74" spans="1:20">
      <c r="A74" s="173"/>
      <c r="B74" s="110"/>
      <c r="T74" s="111"/>
    </row>
    <row r="75" spans="1:20">
      <c r="A75" s="173"/>
      <c r="B75" s="110"/>
      <c r="T75" s="111"/>
    </row>
    <row r="76" spans="1:20">
      <c r="A76" s="173"/>
      <c r="B76" s="110"/>
      <c r="T76" s="111"/>
    </row>
    <row r="77" spans="1:20">
      <c r="A77" s="173"/>
      <c r="B77" s="110"/>
      <c r="T77" s="111"/>
    </row>
    <row r="78" spans="1:20">
      <c r="A78" s="173"/>
      <c r="B78" s="110"/>
      <c r="T78" s="111"/>
    </row>
    <row r="79" spans="1:20">
      <c r="A79" s="173"/>
      <c r="B79" s="110"/>
      <c r="T79" s="111"/>
    </row>
    <row r="80" spans="1:20">
      <c r="A80" s="173"/>
      <c r="B80" s="110"/>
      <c r="T80" s="111"/>
    </row>
    <row r="81" spans="1:20">
      <c r="A81" s="173"/>
      <c r="B81" s="110"/>
      <c r="T81" s="111"/>
    </row>
    <row r="82" spans="1:20">
      <c r="A82" s="173"/>
      <c r="B82" s="110"/>
      <c r="T82" s="111"/>
    </row>
    <row r="83" spans="1:20">
      <c r="A83" s="173"/>
      <c r="B83" s="110"/>
      <c r="T83" s="111"/>
    </row>
    <row r="84" spans="1:20">
      <c r="A84" s="173"/>
      <c r="B84" s="110" t="s">
        <v>18</v>
      </c>
      <c r="T84" s="111"/>
    </row>
    <row r="85" spans="1:20">
      <c r="A85" s="173"/>
      <c r="B85" s="110"/>
      <c r="T85" s="111"/>
    </row>
    <row r="86" spans="1:20">
      <c r="A86" s="173"/>
      <c r="B86" s="110"/>
      <c r="T86" s="111"/>
    </row>
    <row r="87" spans="1:20">
      <c r="A87" s="173"/>
      <c r="B87" s="110"/>
      <c r="T87" s="111"/>
    </row>
    <row r="88" spans="1:20">
      <c r="A88" s="173"/>
      <c r="B88" s="110"/>
      <c r="T88" s="111"/>
    </row>
    <row r="89" spans="1:20">
      <c r="A89" s="173"/>
      <c r="B89" s="110"/>
      <c r="T89" s="111"/>
    </row>
    <row r="90" spans="1:20">
      <c r="A90" s="173"/>
      <c r="B90" s="110"/>
      <c r="T90" s="111"/>
    </row>
    <row r="91" spans="1:20">
      <c r="A91" s="173"/>
      <c r="B91" s="110"/>
      <c r="T91" s="111"/>
    </row>
    <row r="92" spans="1:20">
      <c r="A92" s="173"/>
      <c r="B92" s="110"/>
      <c r="T92" s="111"/>
    </row>
    <row r="93" spans="1:20">
      <c r="A93" s="173"/>
      <c r="B93" s="118"/>
      <c r="C93" s="119"/>
      <c r="D93" s="119"/>
      <c r="E93" s="119"/>
      <c r="F93" s="119"/>
      <c r="G93" s="119"/>
      <c r="H93" s="119"/>
      <c r="I93" s="119"/>
      <c r="J93" s="119"/>
      <c r="K93" s="119"/>
      <c r="L93" s="119"/>
      <c r="M93" s="119"/>
      <c r="N93" s="119"/>
      <c r="O93" s="119"/>
      <c r="P93" s="119"/>
      <c r="Q93" s="119"/>
      <c r="R93" s="119"/>
      <c r="S93" s="119"/>
      <c r="T93" s="120"/>
    </row>
    <row r="94" spans="1:20">
      <c r="A94" s="173"/>
      <c r="B94" s="215" t="s">
        <v>19</v>
      </c>
      <c r="C94" s="216"/>
      <c r="D94" s="216"/>
      <c r="E94" s="216"/>
      <c r="F94" s="216"/>
      <c r="G94" s="216"/>
      <c r="H94" s="216"/>
      <c r="I94" s="216"/>
      <c r="J94" s="216"/>
      <c r="K94" s="216"/>
      <c r="L94" s="216"/>
      <c r="M94" s="216"/>
      <c r="N94" s="216"/>
      <c r="O94" s="216"/>
      <c r="P94" s="216"/>
      <c r="Q94" s="216"/>
      <c r="R94" s="216"/>
      <c r="S94" s="216"/>
      <c r="T94" s="217"/>
    </row>
    <row r="95" spans="1:20">
      <c r="A95" s="173"/>
      <c r="B95" s="218"/>
      <c r="C95" s="219"/>
      <c r="D95" s="219"/>
      <c r="E95" s="219"/>
      <c r="F95" s="219"/>
      <c r="G95" s="219"/>
      <c r="H95" s="219"/>
      <c r="I95" s="219"/>
      <c r="J95" s="219"/>
      <c r="K95" s="219"/>
      <c r="L95" s="219"/>
      <c r="M95" s="219"/>
      <c r="N95" s="219"/>
      <c r="O95" s="219"/>
      <c r="P95" s="219"/>
      <c r="Q95" s="219"/>
      <c r="R95" s="219"/>
      <c r="S95" s="219"/>
      <c r="T95" s="220"/>
    </row>
    <row r="96" spans="1:20" ht="13.5" customHeight="1">
      <c r="A96" s="173"/>
      <c r="B96" s="221" t="s">
        <v>20</v>
      </c>
      <c r="C96" s="176"/>
      <c r="D96" s="176"/>
      <c r="E96" s="176"/>
      <c r="F96" s="176"/>
      <c r="G96" s="176"/>
      <c r="H96" s="176"/>
      <c r="I96" s="176"/>
      <c r="J96" s="176"/>
      <c r="K96" s="176"/>
      <c r="L96" s="176"/>
      <c r="M96" s="176"/>
      <c r="N96" s="176"/>
      <c r="O96" s="176"/>
      <c r="P96" s="176"/>
      <c r="Q96" s="176"/>
      <c r="R96" s="176"/>
      <c r="S96" s="176"/>
      <c r="T96" s="177"/>
    </row>
    <row r="97" spans="1:20" ht="13.5" customHeight="1" thickBot="1">
      <c r="A97" s="174"/>
      <c r="B97" s="178"/>
      <c r="C97" s="179"/>
      <c r="D97" s="179"/>
      <c r="E97" s="179"/>
      <c r="F97" s="179"/>
      <c r="G97" s="179"/>
      <c r="H97" s="179"/>
      <c r="I97" s="179"/>
      <c r="J97" s="179"/>
      <c r="K97" s="179"/>
      <c r="L97" s="179"/>
      <c r="M97" s="179"/>
      <c r="N97" s="179"/>
      <c r="O97" s="179"/>
      <c r="P97" s="179"/>
      <c r="Q97" s="179"/>
      <c r="R97" s="179"/>
      <c r="S97" s="179"/>
      <c r="T97" s="180"/>
    </row>
    <row r="99" spans="1:20" ht="13" thickBot="1"/>
    <row r="100" spans="1:20" ht="45" customHeight="1" thickBot="1">
      <c r="B100" s="190" t="s">
        <v>21</v>
      </c>
      <c r="C100" s="191"/>
      <c r="D100" s="191"/>
      <c r="E100" s="191"/>
      <c r="F100" s="191"/>
      <c r="G100" s="191"/>
      <c r="H100" s="191"/>
      <c r="I100" s="191"/>
      <c r="J100" s="191"/>
      <c r="K100" s="191"/>
      <c r="L100" s="191"/>
      <c r="M100" s="191"/>
      <c r="N100" s="191"/>
      <c r="O100" s="191"/>
      <c r="P100" s="191"/>
      <c r="Q100" s="191"/>
      <c r="R100" s="191"/>
      <c r="S100" s="191"/>
      <c r="T100" s="192"/>
    </row>
    <row r="101" spans="1:20" ht="14">
      <c r="A101" s="193" t="s">
        <v>22</v>
      </c>
      <c r="B101" s="127" t="s">
        <v>23</v>
      </c>
      <c r="C101" s="125" t="s">
        <v>24</v>
      </c>
      <c r="T101" s="111"/>
    </row>
    <row r="102" spans="1:20">
      <c r="A102" s="194"/>
      <c r="B102" s="115"/>
      <c r="T102" s="111"/>
    </row>
    <row r="103" spans="1:20">
      <c r="A103" s="194"/>
      <c r="B103" s="115"/>
      <c r="T103" s="111"/>
    </row>
    <row r="104" spans="1:20">
      <c r="A104" s="194"/>
      <c r="B104" s="115"/>
      <c r="T104" s="111"/>
    </row>
    <row r="105" spans="1:20">
      <c r="A105" s="194"/>
      <c r="B105" s="115"/>
      <c r="T105" s="111"/>
    </row>
    <row r="106" spans="1:20">
      <c r="A106" s="194"/>
      <c r="B106" s="115"/>
      <c r="T106" s="111"/>
    </row>
    <row r="107" spans="1:20">
      <c r="A107" s="194"/>
      <c r="B107" s="115"/>
      <c r="T107" s="111"/>
    </row>
    <row r="108" spans="1:20">
      <c r="A108" s="194"/>
      <c r="B108" s="115"/>
      <c r="T108" s="111"/>
    </row>
    <row r="109" spans="1:20">
      <c r="A109" s="194"/>
      <c r="B109" s="115"/>
      <c r="T109" s="111"/>
    </row>
    <row r="110" spans="1:20">
      <c r="A110" s="194"/>
      <c r="B110" s="115"/>
      <c r="T110" s="111"/>
    </row>
    <row r="111" spans="1:20">
      <c r="A111" s="194"/>
      <c r="B111" s="115"/>
      <c r="T111" s="111"/>
    </row>
    <row r="112" spans="1:20">
      <c r="A112" s="194"/>
      <c r="B112" s="115"/>
      <c r="T112" s="111"/>
    </row>
    <row r="113" spans="1:20">
      <c r="A113" s="194"/>
      <c r="B113" s="115"/>
      <c r="T113" s="111"/>
    </row>
    <row r="114" spans="1:20">
      <c r="A114" s="194"/>
      <c r="B114" s="115"/>
      <c r="T114" s="111"/>
    </row>
    <row r="115" spans="1:20">
      <c r="A115" s="194"/>
      <c r="B115" s="115"/>
      <c r="T115" s="111"/>
    </row>
    <row r="116" spans="1:20">
      <c r="A116" s="194"/>
      <c r="B116" s="115"/>
      <c r="T116" s="111"/>
    </row>
    <row r="117" spans="1:20">
      <c r="A117" s="194"/>
      <c r="B117" s="115"/>
      <c r="T117" s="111"/>
    </row>
    <row r="118" spans="1:20">
      <c r="A118" s="194"/>
      <c r="B118" s="115"/>
      <c r="T118" s="111"/>
    </row>
    <row r="119" spans="1:20">
      <c r="A119" s="194"/>
      <c r="B119" s="115"/>
      <c r="T119" s="111"/>
    </row>
    <row r="120" spans="1:20">
      <c r="A120" s="194"/>
      <c r="B120" s="115"/>
      <c r="T120" s="111"/>
    </row>
    <row r="121" spans="1:20">
      <c r="A121" s="194"/>
      <c r="B121" s="115"/>
      <c r="T121" s="111"/>
    </row>
    <row r="122" spans="1:20">
      <c r="A122" s="194"/>
      <c r="B122" s="115"/>
      <c r="T122" s="111"/>
    </row>
    <row r="123" spans="1:20">
      <c r="A123" s="194"/>
      <c r="B123" s="115"/>
      <c r="T123" s="111"/>
    </row>
    <row r="124" spans="1:20">
      <c r="A124" s="194"/>
      <c r="B124" s="115"/>
      <c r="T124" s="111"/>
    </row>
    <row r="125" spans="1:20">
      <c r="A125" s="194"/>
      <c r="B125" s="115"/>
      <c r="T125" s="111"/>
    </row>
    <row r="126" spans="1:20">
      <c r="A126" s="194"/>
      <c r="B126" s="115"/>
      <c r="T126" s="111"/>
    </row>
    <row r="127" spans="1:20">
      <c r="A127" s="194"/>
      <c r="B127" s="115"/>
      <c r="T127" s="111"/>
    </row>
    <row r="128" spans="1:20">
      <c r="A128" s="194"/>
      <c r="B128" s="115"/>
      <c r="T128" s="111"/>
    </row>
    <row r="129" spans="1:20">
      <c r="A129" s="194"/>
      <c r="B129" s="115"/>
      <c r="T129" s="111"/>
    </row>
    <row r="130" spans="1:20">
      <c r="A130" s="194"/>
      <c r="B130" s="115"/>
      <c r="T130" s="111"/>
    </row>
    <row r="131" spans="1:20">
      <c r="A131" s="194"/>
      <c r="B131" s="115"/>
      <c r="T131" s="111"/>
    </row>
    <row r="132" spans="1:20">
      <c r="A132" s="194"/>
      <c r="B132" s="115"/>
      <c r="T132" s="111"/>
    </row>
    <row r="133" spans="1:20">
      <c r="A133" s="194"/>
      <c r="B133" s="115"/>
      <c r="T133" s="111"/>
    </row>
    <row r="134" spans="1:20">
      <c r="A134" s="194"/>
      <c r="B134" s="115"/>
      <c r="T134" s="111"/>
    </row>
    <row r="135" spans="1:20">
      <c r="A135" s="194"/>
      <c r="B135" s="115"/>
      <c r="T135" s="111"/>
    </row>
    <row r="136" spans="1:20">
      <c r="A136" s="194"/>
      <c r="B136" s="115"/>
      <c r="T136" s="111"/>
    </row>
    <row r="137" spans="1:20">
      <c r="A137" s="194"/>
      <c r="B137" s="115"/>
      <c r="T137" s="111"/>
    </row>
    <row r="138" spans="1:20">
      <c r="A138" s="194"/>
      <c r="B138" s="115"/>
      <c r="T138" s="111"/>
    </row>
    <row r="139" spans="1:20">
      <c r="A139" s="194"/>
      <c r="B139" s="115"/>
      <c r="T139" s="111"/>
    </row>
    <row r="140" spans="1:20">
      <c r="A140" s="194"/>
      <c r="B140" s="130"/>
      <c r="C140" s="119"/>
      <c r="D140" s="119"/>
      <c r="E140" s="119"/>
      <c r="F140" s="119"/>
      <c r="G140" s="119"/>
      <c r="H140" s="119"/>
      <c r="I140" s="119"/>
      <c r="J140" s="119"/>
      <c r="K140" s="119"/>
      <c r="L140" s="119"/>
      <c r="M140" s="119"/>
      <c r="N140" s="119"/>
      <c r="O140" s="119"/>
      <c r="P140" s="119"/>
      <c r="Q140" s="119"/>
      <c r="R140" s="119"/>
      <c r="S140" s="119"/>
      <c r="T140" s="120"/>
    </row>
    <row r="141" spans="1:20">
      <c r="A141" s="194"/>
      <c r="B141" s="115"/>
      <c r="T141" s="111"/>
    </row>
    <row r="142" spans="1:20" ht="32.25" customHeight="1">
      <c r="A142" s="194"/>
      <c r="B142" s="129" t="s">
        <v>25</v>
      </c>
      <c r="C142" s="209" t="s">
        <v>26</v>
      </c>
      <c r="D142" s="209"/>
      <c r="E142" s="209"/>
      <c r="F142" s="209"/>
      <c r="G142" s="209"/>
      <c r="H142" s="209"/>
      <c r="I142" s="209"/>
      <c r="J142" s="209"/>
      <c r="K142" s="209"/>
      <c r="L142" s="209"/>
      <c r="M142" s="209"/>
      <c r="N142" s="209"/>
      <c r="O142" s="209"/>
      <c r="P142" s="209"/>
      <c r="Q142" s="209"/>
      <c r="R142" s="209"/>
      <c r="S142" s="209"/>
      <c r="T142" s="210"/>
    </row>
    <row r="143" spans="1:20" ht="14">
      <c r="A143" s="194"/>
      <c r="B143" s="131"/>
      <c r="C143" s="132"/>
      <c r="D143" s="124"/>
      <c r="E143" s="124"/>
      <c r="F143" s="124"/>
      <c r="G143" s="132"/>
      <c r="H143" s="124"/>
      <c r="I143" s="124"/>
      <c r="J143" s="124"/>
      <c r="K143" s="124"/>
      <c r="L143" s="124"/>
      <c r="M143" s="124"/>
      <c r="N143" s="124"/>
      <c r="O143" s="124"/>
      <c r="P143" s="124"/>
      <c r="T143" s="111"/>
    </row>
    <row r="144" spans="1:20">
      <c r="A144" s="194"/>
      <c r="B144" s="115"/>
      <c r="T144" s="111"/>
    </row>
    <row r="145" spans="1:20">
      <c r="A145" s="194"/>
      <c r="B145" s="115"/>
      <c r="T145" s="111"/>
    </row>
    <row r="146" spans="1:20">
      <c r="A146" s="194"/>
      <c r="B146" s="115"/>
      <c r="T146" s="111"/>
    </row>
    <row r="147" spans="1:20">
      <c r="A147" s="194"/>
      <c r="B147" s="115"/>
      <c r="T147" s="111"/>
    </row>
    <row r="148" spans="1:20">
      <c r="A148" s="194"/>
      <c r="B148" s="115"/>
      <c r="T148" s="111"/>
    </row>
    <row r="149" spans="1:20">
      <c r="A149" s="194"/>
      <c r="B149" s="115"/>
      <c r="T149" s="111"/>
    </row>
    <row r="150" spans="1:20">
      <c r="A150" s="194"/>
      <c r="B150" s="115"/>
      <c r="T150" s="111"/>
    </row>
    <row r="151" spans="1:20">
      <c r="A151" s="194"/>
      <c r="B151" s="115"/>
      <c r="T151" s="111"/>
    </row>
    <row r="152" spans="1:20">
      <c r="A152" s="194"/>
      <c r="B152" s="115"/>
      <c r="T152" s="111"/>
    </row>
    <row r="153" spans="1:20">
      <c r="A153" s="194"/>
      <c r="B153" s="115"/>
      <c r="T153" s="111"/>
    </row>
    <row r="154" spans="1:20">
      <c r="A154" s="194"/>
      <c r="B154" s="115"/>
      <c r="T154" s="111"/>
    </row>
    <row r="155" spans="1:20">
      <c r="A155" s="194"/>
      <c r="B155" s="115"/>
      <c r="T155" s="111"/>
    </row>
    <row r="156" spans="1:20">
      <c r="A156" s="194"/>
      <c r="B156" s="115"/>
      <c r="T156" s="111"/>
    </row>
    <row r="157" spans="1:20">
      <c r="A157" s="194"/>
      <c r="B157" s="115"/>
      <c r="T157" s="111"/>
    </row>
    <row r="158" spans="1:20">
      <c r="A158" s="194"/>
      <c r="B158" s="115"/>
      <c r="T158" s="111"/>
    </row>
    <row r="159" spans="1:20">
      <c r="A159" s="194"/>
      <c r="B159" s="115"/>
      <c r="T159" s="111"/>
    </row>
    <row r="160" spans="1:20">
      <c r="A160" s="194"/>
      <c r="B160" s="115"/>
      <c r="T160" s="111"/>
    </row>
    <row r="161" spans="1:20">
      <c r="A161" s="194"/>
      <c r="B161" s="115"/>
      <c r="T161" s="111"/>
    </row>
    <row r="162" spans="1:20">
      <c r="A162" s="194"/>
      <c r="B162" s="115"/>
      <c r="T162" s="111"/>
    </row>
    <row r="163" spans="1:20">
      <c r="A163" s="194"/>
      <c r="B163" s="115"/>
      <c r="T163" s="111"/>
    </row>
    <row r="164" spans="1:20">
      <c r="A164" s="194"/>
      <c r="B164" s="115"/>
      <c r="T164" s="111"/>
    </row>
    <row r="165" spans="1:20">
      <c r="A165" s="194"/>
      <c r="B165" s="115"/>
      <c r="T165" s="111"/>
    </row>
    <row r="166" spans="1:20">
      <c r="A166" s="194"/>
      <c r="B166" s="115"/>
      <c r="T166" s="111"/>
    </row>
    <row r="167" spans="1:20">
      <c r="A167" s="194"/>
      <c r="B167" s="115"/>
      <c r="T167" s="111"/>
    </row>
    <row r="168" spans="1:20" ht="12.75" customHeight="1" thickBot="1">
      <c r="A168" s="194"/>
      <c r="B168" s="115"/>
      <c r="T168" s="111"/>
    </row>
    <row r="169" spans="1:20" ht="13.5" customHeight="1">
      <c r="A169" s="195" t="s">
        <v>10</v>
      </c>
      <c r="B169" s="198" t="s">
        <v>27</v>
      </c>
      <c r="C169" s="199"/>
      <c r="D169" s="199"/>
      <c r="E169" s="199"/>
      <c r="F169" s="199"/>
      <c r="G169" s="199"/>
      <c r="H169" s="199"/>
      <c r="I169" s="199"/>
      <c r="J169" s="199"/>
      <c r="K169" s="199"/>
      <c r="L169" s="199"/>
      <c r="M169" s="199"/>
      <c r="N169" s="199"/>
      <c r="O169" s="199"/>
      <c r="P169" s="199"/>
      <c r="Q169" s="199"/>
      <c r="R169" s="199"/>
      <c r="S169" s="199"/>
      <c r="T169" s="200"/>
    </row>
    <row r="170" spans="1:20" ht="13.5" customHeight="1">
      <c r="A170" s="196"/>
      <c r="B170" s="201"/>
      <c r="C170" s="202"/>
      <c r="D170" s="202"/>
      <c r="E170" s="202"/>
      <c r="F170" s="202"/>
      <c r="G170" s="202"/>
      <c r="H170" s="202"/>
      <c r="I170" s="202"/>
      <c r="J170" s="202"/>
      <c r="K170" s="202"/>
      <c r="L170" s="202"/>
      <c r="M170" s="202"/>
      <c r="N170" s="202"/>
      <c r="O170" s="202"/>
      <c r="P170" s="202"/>
      <c r="Q170" s="202"/>
      <c r="R170" s="202"/>
      <c r="S170" s="202"/>
      <c r="T170" s="203"/>
    </row>
    <row r="171" spans="1:20" ht="14.25" customHeight="1" thickBot="1">
      <c r="A171" s="197"/>
      <c r="B171" s="204"/>
      <c r="C171" s="205"/>
      <c r="D171" s="205"/>
      <c r="E171" s="205"/>
      <c r="F171" s="205"/>
      <c r="G171" s="205"/>
      <c r="H171" s="205"/>
      <c r="I171" s="205"/>
      <c r="J171" s="205"/>
      <c r="K171" s="205"/>
      <c r="L171" s="205"/>
      <c r="M171" s="205"/>
      <c r="N171" s="205"/>
      <c r="O171" s="205"/>
      <c r="P171" s="205"/>
      <c r="Q171" s="205"/>
      <c r="R171" s="205"/>
      <c r="S171" s="205"/>
      <c r="T171" s="206"/>
    </row>
    <row r="172" spans="1:20">
      <c r="A172" s="207" t="s">
        <v>28</v>
      </c>
      <c r="B172" s="121"/>
      <c r="C172" s="122"/>
      <c r="D172" s="122"/>
      <c r="E172" s="122"/>
      <c r="F172" s="122"/>
      <c r="G172" s="122"/>
      <c r="H172" s="122"/>
      <c r="I172" s="122"/>
      <c r="J172" s="122"/>
      <c r="K172" s="122"/>
      <c r="L172" s="122"/>
      <c r="M172" s="122"/>
      <c r="N172" s="122"/>
      <c r="O172" s="122"/>
      <c r="P172" s="122"/>
      <c r="Q172" s="122"/>
      <c r="R172" s="122"/>
      <c r="S172" s="122"/>
      <c r="T172" s="123"/>
    </row>
    <row r="173" spans="1:20" ht="14">
      <c r="A173" s="208"/>
      <c r="B173" s="129" t="s">
        <v>29</v>
      </c>
      <c r="C173" s="133"/>
      <c r="T173" s="111"/>
    </row>
    <row r="174" spans="1:20" ht="13">
      <c r="A174" s="208"/>
      <c r="B174" s="134" t="s">
        <v>30</v>
      </c>
      <c r="T174" s="111"/>
    </row>
    <row r="175" spans="1:20" ht="14">
      <c r="A175" s="208"/>
      <c r="B175" s="129"/>
      <c r="T175" s="111"/>
    </row>
    <row r="176" spans="1:20" ht="13" thickBot="1">
      <c r="A176" s="197"/>
      <c r="B176" s="112"/>
      <c r="C176" s="113"/>
      <c r="D176" s="113"/>
      <c r="E176" s="113"/>
      <c r="F176" s="113"/>
      <c r="G176" s="113"/>
      <c r="H176" s="113"/>
      <c r="I176" s="113"/>
      <c r="J176" s="113"/>
      <c r="K176" s="113"/>
      <c r="L176" s="113"/>
      <c r="M176" s="113"/>
      <c r="N176" s="113"/>
      <c r="O176" s="113"/>
      <c r="P176" s="113"/>
      <c r="Q176" s="113"/>
      <c r="R176" s="113"/>
      <c r="S176" s="113"/>
      <c r="T176" s="114"/>
    </row>
    <row r="177" spans="1:20" ht="13.5" customHeight="1">
      <c r="A177" s="207" t="s">
        <v>14</v>
      </c>
      <c r="B177" s="214" t="s">
        <v>31</v>
      </c>
      <c r="C177" s="199"/>
      <c r="D177" s="199"/>
      <c r="E177" s="199"/>
      <c r="F177" s="199"/>
      <c r="G177" s="199"/>
      <c r="H177" s="199"/>
      <c r="I177" s="199"/>
      <c r="J177" s="199"/>
      <c r="K177" s="199"/>
      <c r="L177" s="199"/>
      <c r="M177" s="199"/>
      <c r="N177" s="199"/>
      <c r="O177" s="199"/>
      <c r="P177" s="199"/>
      <c r="Q177" s="199"/>
      <c r="R177" s="199"/>
      <c r="S177" s="199"/>
      <c r="T177" s="200"/>
    </row>
    <row r="178" spans="1:20" ht="14.25" customHeight="1" thickBot="1">
      <c r="A178" s="197"/>
      <c r="B178" s="204"/>
      <c r="C178" s="205"/>
      <c r="D178" s="205"/>
      <c r="E178" s="205"/>
      <c r="F178" s="205"/>
      <c r="G178" s="205"/>
      <c r="H178" s="205"/>
      <c r="I178" s="205"/>
      <c r="J178" s="205"/>
      <c r="K178" s="205"/>
      <c r="L178" s="205"/>
      <c r="M178" s="205"/>
      <c r="N178" s="205"/>
      <c r="O178" s="205"/>
      <c r="P178" s="205"/>
      <c r="Q178" s="205"/>
      <c r="R178" s="205"/>
      <c r="S178" s="205"/>
      <c r="T178" s="206"/>
    </row>
    <row r="179" spans="1:20" ht="17.5" customHeight="1">
      <c r="A179" s="188" t="s">
        <v>16</v>
      </c>
      <c r="B179" s="181" t="s">
        <v>32</v>
      </c>
      <c r="C179" s="182"/>
      <c r="D179" s="182"/>
      <c r="E179" s="182"/>
      <c r="F179" s="182"/>
      <c r="G179" s="182"/>
      <c r="H179" s="182"/>
      <c r="I179" s="182"/>
      <c r="J179" s="182"/>
      <c r="K179" s="182"/>
      <c r="L179" s="182"/>
      <c r="M179" s="182"/>
      <c r="N179" s="182"/>
      <c r="O179" s="182"/>
      <c r="P179" s="182"/>
      <c r="Q179" s="182"/>
      <c r="R179" s="182"/>
      <c r="S179" s="182"/>
      <c r="T179" s="183"/>
    </row>
    <row r="180" spans="1:20" ht="17.5" customHeight="1">
      <c r="A180" s="188"/>
      <c r="B180" s="184"/>
      <c r="C180" s="182"/>
      <c r="D180" s="182"/>
      <c r="E180" s="182"/>
      <c r="F180" s="182"/>
      <c r="G180" s="182"/>
      <c r="H180" s="182"/>
      <c r="I180" s="182"/>
      <c r="J180" s="182"/>
      <c r="K180" s="182"/>
      <c r="L180" s="182"/>
      <c r="M180" s="182"/>
      <c r="N180" s="182"/>
      <c r="O180" s="182"/>
      <c r="P180" s="182"/>
      <c r="Q180" s="182"/>
      <c r="R180" s="182"/>
      <c r="S180" s="182"/>
      <c r="T180" s="183"/>
    </row>
    <row r="181" spans="1:20" ht="17.5" customHeight="1">
      <c r="A181" s="188"/>
      <c r="B181" s="184"/>
      <c r="C181" s="182"/>
      <c r="D181" s="182"/>
      <c r="E181" s="182"/>
      <c r="F181" s="182"/>
      <c r="G181" s="182"/>
      <c r="H181" s="182"/>
      <c r="I181" s="182"/>
      <c r="J181" s="182"/>
      <c r="K181" s="182"/>
      <c r="L181" s="182"/>
      <c r="M181" s="182"/>
      <c r="N181" s="182"/>
      <c r="O181" s="182"/>
      <c r="P181" s="182"/>
      <c r="Q181" s="182"/>
      <c r="R181" s="182"/>
      <c r="S181" s="182"/>
      <c r="T181" s="183"/>
    </row>
    <row r="182" spans="1:20" ht="17.5" customHeight="1">
      <c r="A182" s="188"/>
      <c r="B182" s="184"/>
      <c r="C182" s="182"/>
      <c r="D182" s="182"/>
      <c r="E182" s="182"/>
      <c r="F182" s="182"/>
      <c r="G182" s="182"/>
      <c r="H182" s="182"/>
      <c r="I182" s="182"/>
      <c r="J182" s="182"/>
      <c r="K182" s="182"/>
      <c r="L182" s="182"/>
      <c r="M182" s="182"/>
      <c r="N182" s="182"/>
      <c r="O182" s="182"/>
      <c r="P182" s="182"/>
      <c r="Q182" s="182"/>
      <c r="R182" s="182"/>
      <c r="S182" s="182"/>
      <c r="T182" s="183"/>
    </row>
    <row r="183" spans="1:20" ht="17.5" customHeight="1">
      <c r="A183" s="188"/>
      <c r="B183" s="185"/>
      <c r="C183" s="186"/>
      <c r="D183" s="186"/>
      <c r="E183" s="186"/>
      <c r="F183" s="186"/>
      <c r="G183" s="186"/>
      <c r="H183" s="186"/>
      <c r="I183" s="186"/>
      <c r="J183" s="186"/>
      <c r="K183" s="186"/>
      <c r="L183" s="186"/>
      <c r="M183" s="186"/>
      <c r="N183" s="186"/>
      <c r="O183" s="186"/>
      <c r="P183" s="186"/>
      <c r="Q183" s="186"/>
      <c r="R183" s="186"/>
      <c r="S183" s="186"/>
      <c r="T183" s="187"/>
    </row>
    <row r="184" spans="1:20">
      <c r="A184" s="188"/>
      <c r="B184" s="215" t="s">
        <v>33</v>
      </c>
      <c r="C184" s="216"/>
      <c r="D184" s="216"/>
      <c r="E184" s="216"/>
      <c r="F184" s="216"/>
      <c r="G184" s="216"/>
      <c r="H184" s="216"/>
      <c r="I184" s="216"/>
      <c r="J184" s="216"/>
      <c r="K184" s="216"/>
      <c r="L184" s="216"/>
      <c r="M184" s="216"/>
      <c r="N184" s="216"/>
      <c r="O184" s="216"/>
      <c r="P184" s="216"/>
      <c r="Q184" s="216"/>
      <c r="R184" s="216"/>
      <c r="S184" s="216"/>
      <c r="T184" s="217"/>
    </row>
    <row r="185" spans="1:20">
      <c r="A185" s="188"/>
      <c r="B185" s="218"/>
      <c r="C185" s="219"/>
      <c r="D185" s="219"/>
      <c r="E185" s="219"/>
      <c r="F185" s="219"/>
      <c r="G185" s="219"/>
      <c r="H185" s="219"/>
      <c r="I185" s="219"/>
      <c r="J185" s="219"/>
      <c r="K185" s="219"/>
      <c r="L185" s="219"/>
      <c r="M185" s="219"/>
      <c r="N185" s="219"/>
      <c r="O185" s="219"/>
      <c r="P185" s="219"/>
      <c r="Q185" s="219"/>
      <c r="R185" s="219"/>
      <c r="S185" s="219"/>
      <c r="T185" s="220"/>
    </row>
    <row r="186" spans="1:20" ht="13.5" customHeight="1">
      <c r="A186" s="188"/>
      <c r="B186" s="175" t="s">
        <v>34</v>
      </c>
      <c r="C186" s="176"/>
      <c r="D186" s="176"/>
      <c r="E186" s="176"/>
      <c r="F186" s="176"/>
      <c r="G186" s="176"/>
      <c r="H186" s="176"/>
      <c r="I186" s="176"/>
      <c r="J186" s="176"/>
      <c r="K186" s="176"/>
      <c r="L186" s="176"/>
      <c r="M186" s="176"/>
      <c r="N186" s="176"/>
      <c r="O186" s="176"/>
      <c r="P186" s="176"/>
      <c r="Q186" s="176"/>
      <c r="R186" s="176"/>
      <c r="S186" s="176"/>
      <c r="T186" s="177"/>
    </row>
    <row r="187" spans="1:20" ht="13.5" customHeight="1" thickBot="1">
      <c r="A187" s="189"/>
      <c r="B187" s="178"/>
      <c r="C187" s="179"/>
      <c r="D187" s="179"/>
      <c r="E187" s="179"/>
      <c r="F187" s="179"/>
      <c r="G187" s="179"/>
      <c r="H187" s="179"/>
      <c r="I187" s="179"/>
      <c r="J187" s="179"/>
      <c r="K187" s="179"/>
      <c r="L187" s="179"/>
      <c r="M187" s="179"/>
      <c r="N187" s="179"/>
      <c r="O187" s="179"/>
      <c r="P187" s="179"/>
      <c r="Q187" s="179"/>
      <c r="R187" s="179"/>
      <c r="S187" s="179"/>
      <c r="T187" s="180"/>
    </row>
  </sheetData>
  <mergeCells count="26">
    <mergeCell ref="S3:T3"/>
    <mergeCell ref="A1:T2"/>
    <mergeCell ref="A177:A178"/>
    <mergeCell ref="B177:T178"/>
    <mergeCell ref="B184:T185"/>
    <mergeCell ref="B94:T95"/>
    <mergeCell ref="B96:T97"/>
    <mergeCell ref="B64:T65"/>
    <mergeCell ref="B67:T67"/>
    <mergeCell ref="A64:A65"/>
    <mergeCell ref="A66:A97"/>
    <mergeCell ref="B5:T5"/>
    <mergeCell ref="A30:A56"/>
    <mergeCell ref="A57:A59"/>
    <mergeCell ref="B57:T59"/>
    <mergeCell ref="A60:A63"/>
    <mergeCell ref="A6:A29"/>
    <mergeCell ref="B186:T187"/>
    <mergeCell ref="B179:T183"/>
    <mergeCell ref="A179:A187"/>
    <mergeCell ref="B100:T100"/>
    <mergeCell ref="A101:A168"/>
    <mergeCell ref="A169:A171"/>
    <mergeCell ref="B169:T171"/>
    <mergeCell ref="A172:A176"/>
    <mergeCell ref="C142:T142"/>
  </mergeCells>
  <phoneticPr fontId="6"/>
  <pageMargins left="0.7" right="0.7" top="0.75" bottom="0.75" header="0.3" footer="0.3"/>
  <pageSetup paperSize="8" scale="76" fitToHeight="0" orientation="portrait" r:id="rId1"/>
  <rowBreaks count="1" manualBreakCount="1">
    <brk id="98" max="16383" man="1"/>
  </rowBreaks>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pageSetUpPr fitToPage="1"/>
  </sheetPr>
  <dimension ref="A4:L50"/>
  <sheetViews>
    <sheetView showZeros="0" zoomScale="51" zoomScaleNormal="51" zoomScaleSheetLayoutView="50" zoomScalePageLayoutView="80" workbookViewId="0"/>
  </sheetViews>
  <sheetFormatPr defaultColWidth="8.81640625" defaultRowHeight="25.5"/>
  <cols>
    <col min="1" max="5" width="8.81640625" style="19"/>
    <col min="6" max="6" width="4.1796875" style="19" customWidth="1"/>
    <col min="7" max="16384" width="8.81640625" style="19"/>
  </cols>
  <sheetData>
    <row r="4" spans="1:12" ht="80.150000000000006" customHeight="1">
      <c r="A4" s="476">
        <f>'（提出用）申請時情報フォーム'!C29</f>
        <v>0</v>
      </c>
      <c r="B4" s="476"/>
      <c r="C4" s="476"/>
      <c r="D4" s="476"/>
      <c r="E4" s="476"/>
      <c r="F4" s="476"/>
      <c r="G4" s="476"/>
      <c r="H4" s="476"/>
      <c r="I4" s="476"/>
      <c r="J4" s="476"/>
      <c r="K4" s="476"/>
      <c r="L4" s="476"/>
    </row>
    <row r="5" spans="1:12" ht="80.150000000000006" customHeight="1">
      <c r="A5" s="474">
        <f>'（提出用）申請時情報フォーム'!C31</f>
        <v>0</v>
      </c>
      <c r="B5" s="474"/>
      <c r="C5" s="474"/>
      <c r="D5" s="474"/>
      <c r="E5" s="474"/>
      <c r="F5" s="474"/>
      <c r="G5" s="474"/>
      <c r="H5" s="474"/>
      <c r="I5" s="474"/>
      <c r="J5" s="474"/>
      <c r="K5" s="474"/>
      <c r="L5" s="474"/>
    </row>
    <row r="7" spans="1:12" ht="80.150000000000006" customHeight="1">
      <c r="A7" s="476">
        <f>'（提出用）申請時情報フォーム'!C30</f>
        <v>0</v>
      </c>
      <c r="B7" s="476"/>
      <c r="C7" s="476"/>
      <c r="D7" s="476"/>
      <c r="E7" s="476"/>
      <c r="F7" s="476"/>
      <c r="G7" s="476"/>
      <c r="H7" s="476"/>
      <c r="I7" s="476"/>
      <c r="J7" s="476"/>
      <c r="K7" s="476"/>
      <c r="L7" s="476"/>
    </row>
    <row r="8" spans="1:12" ht="80.150000000000006" customHeight="1">
      <c r="A8" s="474">
        <f>'（提出用）申請時情報フォーム'!C32</f>
        <v>0</v>
      </c>
      <c r="B8" s="474"/>
      <c r="C8" s="474"/>
      <c r="D8" s="474"/>
      <c r="E8" s="474"/>
      <c r="F8" s="474"/>
      <c r="G8" s="474"/>
      <c r="H8" s="474"/>
      <c r="I8" s="474"/>
      <c r="J8" s="474"/>
      <c r="K8" s="474"/>
      <c r="L8" s="474"/>
    </row>
    <row r="15" spans="1:12">
      <c r="A15" s="473" t="s">
        <v>1748</v>
      </c>
      <c r="B15" s="473"/>
      <c r="C15" s="473"/>
      <c r="D15" s="473"/>
      <c r="E15" s="473"/>
      <c r="F15" s="473"/>
      <c r="G15" s="473"/>
      <c r="H15" s="473"/>
      <c r="I15" s="473"/>
      <c r="J15" s="473"/>
      <c r="K15" s="473"/>
      <c r="L15" s="473"/>
    </row>
    <row r="22" spans="1:12">
      <c r="A22" s="475" t="str">
        <f>IF(ISBLANK('（提出用）申請時情報フォーム'!C6),'（提出用）申請時情報フォーム'!C7&amp;"　"&amp;'（提出用）申請時情報フォーム'!E7,'（提出用）申請時情報フォーム'!C6&amp;"　"&amp;'（提出用）申請時情報フォーム'!E6)</f>
        <v>　</v>
      </c>
      <c r="B22" s="475"/>
      <c r="C22" s="475"/>
      <c r="D22" s="475"/>
      <c r="E22" s="475"/>
      <c r="F22" s="475"/>
      <c r="G22" s="475"/>
      <c r="H22" s="475"/>
      <c r="I22" s="475"/>
      <c r="J22" s="475"/>
      <c r="K22" s="475"/>
      <c r="L22" s="475"/>
    </row>
    <row r="23" spans="1:12">
      <c r="A23" s="475" t="str">
        <f>PROPER('（提出用）申請時情報フォーム'!E8)&amp;" "&amp;UPPER('（提出用）申請時情報フォーム'!C8)</f>
        <v xml:space="preserve"> </v>
      </c>
      <c r="B23" s="475"/>
      <c r="C23" s="475"/>
      <c r="D23" s="475"/>
      <c r="E23" s="475"/>
      <c r="F23" s="475"/>
      <c r="G23" s="475"/>
      <c r="H23" s="475"/>
      <c r="I23" s="475"/>
      <c r="J23" s="475"/>
      <c r="K23" s="475"/>
      <c r="L23" s="475"/>
    </row>
    <row r="34" spans="1:12" s="54" customFormat="1" ht="80.150000000000006" customHeight="1">
      <c r="A34" s="477">
        <f>A4</f>
        <v>0</v>
      </c>
      <c r="B34" s="477"/>
      <c r="C34" s="477"/>
      <c r="D34" s="477"/>
      <c r="E34" s="477"/>
      <c r="F34" s="477"/>
      <c r="G34" s="477"/>
      <c r="H34" s="477"/>
      <c r="I34" s="477"/>
      <c r="J34" s="477"/>
      <c r="K34" s="477"/>
      <c r="L34" s="477"/>
    </row>
    <row r="35" spans="1:12" s="54" customFormat="1" ht="80.150000000000006" customHeight="1">
      <c r="A35" s="478">
        <f>A5</f>
        <v>0</v>
      </c>
      <c r="B35" s="477"/>
      <c r="C35" s="477"/>
      <c r="D35" s="477"/>
      <c r="E35" s="477"/>
      <c r="F35" s="477"/>
      <c r="G35" s="477"/>
      <c r="H35" s="477"/>
      <c r="I35" s="477"/>
      <c r="J35" s="477"/>
      <c r="K35" s="477"/>
      <c r="L35" s="477"/>
    </row>
    <row r="37" spans="1:12" s="54" customFormat="1" ht="80.150000000000006" customHeight="1">
      <c r="A37" s="476">
        <f>A7</f>
        <v>0</v>
      </c>
      <c r="B37" s="476"/>
      <c r="C37" s="476"/>
      <c r="D37" s="476"/>
      <c r="E37" s="476"/>
      <c r="F37" s="476"/>
      <c r="G37" s="476"/>
      <c r="H37" s="476"/>
      <c r="I37" s="476"/>
      <c r="J37" s="476"/>
      <c r="K37" s="476"/>
      <c r="L37" s="476"/>
    </row>
    <row r="38" spans="1:12" s="54" customFormat="1" ht="80.150000000000006" customHeight="1">
      <c r="A38" s="474">
        <f>A8</f>
        <v>0</v>
      </c>
      <c r="B38" s="474"/>
      <c r="C38" s="474"/>
      <c r="D38" s="474"/>
      <c r="E38" s="474"/>
      <c r="F38" s="474"/>
      <c r="G38" s="474"/>
      <c r="H38" s="474"/>
      <c r="I38" s="474"/>
      <c r="J38" s="474"/>
      <c r="K38" s="474"/>
      <c r="L38" s="474"/>
    </row>
    <row r="39" spans="1:12">
      <c r="A39" s="18"/>
      <c r="B39" s="18"/>
      <c r="C39" s="18"/>
      <c r="D39" s="18"/>
      <c r="E39" s="18"/>
      <c r="F39" s="18"/>
      <c r="G39" s="18"/>
      <c r="H39" s="18"/>
      <c r="I39" s="18"/>
      <c r="J39" s="18"/>
      <c r="K39" s="18"/>
      <c r="L39" s="18"/>
    </row>
    <row r="40" spans="1:12">
      <c r="A40" s="18"/>
      <c r="B40" s="18"/>
      <c r="C40" s="18"/>
      <c r="D40" s="18"/>
      <c r="E40" s="18"/>
      <c r="F40" s="18"/>
      <c r="G40" s="18"/>
      <c r="H40" s="18"/>
      <c r="I40" s="18"/>
      <c r="J40" s="18"/>
      <c r="K40" s="18"/>
      <c r="L40" s="18"/>
    </row>
    <row r="41" spans="1:12">
      <c r="A41" s="481" t="str">
        <f>A15</f>
        <v>yyyy/mm</v>
      </c>
      <c r="B41" s="481"/>
      <c r="C41" s="481"/>
      <c r="D41" s="481"/>
      <c r="E41" s="481"/>
      <c r="F41" s="481"/>
      <c r="G41" s="481"/>
      <c r="H41" s="481"/>
      <c r="I41" s="481"/>
      <c r="J41" s="481"/>
      <c r="K41" s="481"/>
      <c r="L41" s="481"/>
    </row>
    <row r="45" spans="1:12">
      <c r="A45" s="480" t="e">
        <f>入力タブ!C33</f>
        <v>#N/A</v>
      </c>
      <c r="B45" s="480"/>
      <c r="C45" s="480"/>
      <c r="D45" s="480"/>
      <c r="E45" s="480"/>
      <c r="F45" s="480"/>
      <c r="G45" s="480"/>
      <c r="H45" s="480"/>
      <c r="I45" s="480"/>
      <c r="J45" s="480"/>
      <c r="K45" s="480"/>
      <c r="L45" s="480"/>
    </row>
    <row r="46" spans="1:12">
      <c r="A46" s="479" t="e">
        <f>'（提出用）申請時情報フォーム'!C25&amp;"　"&amp;VLOOKUP('（提出用）申請時情報フォーム'!C26,研究指導一覧!A:J,10,FALSE)</f>
        <v>#N/A</v>
      </c>
      <c r="B46" s="479"/>
      <c r="C46" s="479"/>
      <c r="D46" s="479"/>
      <c r="E46" s="479"/>
      <c r="F46" s="479"/>
      <c r="G46" s="479"/>
      <c r="H46" s="479"/>
      <c r="I46" s="479"/>
      <c r="J46" s="479"/>
      <c r="K46" s="479"/>
      <c r="L46" s="479"/>
    </row>
    <row r="47" spans="1:12">
      <c r="A47" s="22"/>
      <c r="B47" s="22"/>
      <c r="C47" s="22"/>
      <c r="D47" s="22"/>
      <c r="E47" s="22"/>
      <c r="F47" s="22"/>
      <c r="G47" s="22"/>
      <c r="H47" s="22"/>
      <c r="I47" s="22"/>
      <c r="J47" s="22"/>
      <c r="K47" s="22"/>
      <c r="L47" s="22"/>
    </row>
    <row r="48" spans="1:12">
      <c r="A48" s="14"/>
      <c r="B48" s="14"/>
      <c r="C48" s="14"/>
      <c r="D48" s="14"/>
      <c r="E48" s="14"/>
      <c r="F48" s="14"/>
      <c r="G48" s="14"/>
      <c r="H48" s="14"/>
      <c r="I48" s="14"/>
      <c r="J48" s="14"/>
      <c r="K48" s="14"/>
      <c r="L48" s="14"/>
    </row>
    <row r="49" spans="1:12">
      <c r="A49" s="475" t="str">
        <f>A22</f>
        <v>　</v>
      </c>
      <c r="B49" s="475"/>
      <c r="C49" s="475"/>
      <c r="D49" s="475"/>
      <c r="E49" s="475"/>
      <c r="F49" s="475"/>
      <c r="G49" s="475"/>
      <c r="H49" s="475"/>
      <c r="I49" s="475"/>
      <c r="J49" s="475"/>
      <c r="K49" s="475"/>
      <c r="L49" s="475"/>
    </row>
    <row r="50" spans="1:12">
      <c r="A50" s="475" t="str">
        <f>A23</f>
        <v xml:space="preserve"> </v>
      </c>
      <c r="B50" s="475"/>
      <c r="C50" s="475"/>
      <c r="D50" s="475"/>
      <c r="E50" s="475"/>
      <c r="F50" s="475"/>
      <c r="G50" s="475"/>
      <c r="H50" s="475"/>
      <c r="I50" s="475"/>
      <c r="J50" s="475"/>
      <c r="K50" s="475"/>
      <c r="L50" s="475"/>
    </row>
  </sheetData>
  <sheetProtection algorithmName="SHA-512" hashValue="nzHv2geWfJCzSMHQrJlBBtMh4cWwP252VefcMcs3BeLi6yTB/ttaQ1ck2AykeCb/HlbA2NJ2gjZTGR2ugRxuyw==" saltValue="ZKxGJbFUgHdATFgbtRbZUg==" spinCount="100000" sheet="1" formatColumns="0" formatRows="0"/>
  <customSheetViews>
    <customSheetView guid="{3E35AAB7-4578-42FA-82DC-9186684AD379}" scale="70" showPageBreaks="1" zeroValues="0" fitToPage="1" view="pageBreakPreview">
      <selection activeCell="C2" sqref="C2"/>
      <pageMargins left="0" right="0" top="0" bottom="0" header="0" footer="0"/>
      <pageSetup paperSize="9" scale="87" fitToHeight="0" orientation="portrait" r:id="rId1"/>
    </customSheetView>
    <customSheetView guid="{3F53AC2D-B85F-4157-BF89-65B24AE7942F}" scale="70" showPageBreaks="1" zeroValues="0" fitToPage="1" view="pageBreakPreview">
      <selection activeCell="C2" sqref="C2"/>
      <pageMargins left="0" right="0" top="0" bottom="0" header="0" footer="0"/>
      <pageSetup paperSize="9" scale="87" fitToHeight="0" orientation="portrait" r:id="rId2"/>
    </customSheetView>
  </customSheetViews>
  <mergeCells count="16">
    <mergeCell ref="A49:L49"/>
    <mergeCell ref="A50:L50"/>
    <mergeCell ref="A46:L46"/>
    <mergeCell ref="A45:L45"/>
    <mergeCell ref="A41:L41"/>
    <mergeCell ref="A15:L15"/>
    <mergeCell ref="A38:L38"/>
    <mergeCell ref="A22:L22"/>
    <mergeCell ref="A23:L23"/>
    <mergeCell ref="A4:L4"/>
    <mergeCell ref="A5:L5"/>
    <mergeCell ref="A7:L7"/>
    <mergeCell ref="A8:L8"/>
    <mergeCell ref="A34:L34"/>
    <mergeCell ref="A35:L35"/>
    <mergeCell ref="A37:L37"/>
  </mergeCells>
  <phoneticPr fontId="6"/>
  <conditionalFormatting sqref="A15:L15">
    <cfRule type="cellIs" dxfId="1" priority="1" operator="equal">
      <formula>"yyyy/mm"</formula>
    </cfRule>
  </conditionalFormatting>
  <pageMargins left="0.7" right="0.7" top="0.75" bottom="0.75" header="0.3" footer="0.3"/>
  <pageSetup paperSize="9" scale="87" fitToHeight="0" orientation="portrait" r:id="rId3"/>
  <legacyDrawing r:id="rId4"/>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pageSetUpPr fitToPage="1"/>
  </sheetPr>
  <dimension ref="A1:L29"/>
  <sheetViews>
    <sheetView showZeros="0" zoomScale="59" zoomScaleNormal="59" zoomScaleSheetLayoutView="50" zoomScalePageLayoutView="80" workbookViewId="0">
      <selection sqref="A1:L1"/>
    </sheetView>
  </sheetViews>
  <sheetFormatPr defaultColWidth="8.81640625" defaultRowHeight="23"/>
  <cols>
    <col min="1" max="5" width="8.81640625" style="135"/>
    <col min="6" max="6" width="4.1796875" style="135" customWidth="1"/>
    <col min="7" max="16384" width="8.81640625" style="135"/>
  </cols>
  <sheetData>
    <row r="1" spans="1:12" ht="25.5">
      <c r="A1" s="323" t="str">
        <f>"早稲田大学大学院"&amp;"　"&amp;'（提出用）申請時情報フォーム'!C24</f>
        <v>早稲田大学大学院　</v>
      </c>
      <c r="B1" s="323"/>
      <c r="C1" s="323"/>
      <c r="D1" s="323"/>
      <c r="E1" s="323"/>
      <c r="F1" s="323"/>
      <c r="G1" s="323"/>
      <c r="H1" s="323"/>
      <c r="I1" s="323"/>
      <c r="J1" s="323"/>
      <c r="K1" s="323"/>
      <c r="L1" s="323"/>
    </row>
    <row r="5" spans="1:12" ht="28">
      <c r="A5" s="326" t="s">
        <v>1749</v>
      </c>
      <c r="B5" s="326"/>
      <c r="C5" s="326"/>
      <c r="D5" s="326"/>
      <c r="E5" s="326"/>
      <c r="F5" s="326"/>
      <c r="G5" s="326"/>
      <c r="H5" s="326"/>
      <c r="I5" s="326"/>
      <c r="J5" s="326"/>
      <c r="K5" s="326"/>
      <c r="L5" s="326"/>
    </row>
    <row r="8" spans="1:12" ht="28">
      <c r="A8" s="326" t="s">
        <v>1702</v>
      </c>
      <c r="B8" s="326"/>
      <c r="C8" s="326"/>
      <c r="D8" s="326"/>
      <c r="E8" s="326"/>
      <c r="F8" s="326"/>
      <c r="G8" s="326"/>
      <c r="H8" s="326"/>
      <c r="I8" s="326"/>
      <c r="J8" s="326"/>
      <c r="K8" s="326"/>
      <c r="L8" s="326"/>
    </row>
    <row r="10" spans="1:12" ht="80.150000000000006" customHeight="1">
      <c r="A10" s="328">
        <f>'（提出用）申請時情報フォーム'!C29</f>
        <v>0</v>
      </c>
      <c r="B10" s="328"/>
      <c r="C10" s="328"/>
      <c r="D10" s="328"/>
      <c r="E10" s="328"/>
      <c r="F10" s="328"/>
      <c r="G10" s="328"/>
      <c r="H10" s="328"/>
      <c r="I10" s="328"/>
      <c r="J10" s="328"/>
      <c r="K10" s="328"/>
      <c r="L10" s="328"/>
    </row>
    <row r="11" spans="1:12" ht="80.150000000000006" customHeight="1">
      <c r="A11" s="329">
        <f>'（提出用）申請時情報フォーム'!C31</f>
        <v>0</v>
      </c>
      <c r="B11" s="329"/>
      <c r="C11" s="329"/>
      <c r="D11" s="329"/>
      <c r="E11" s="329"/>
      <c r="F11" s="329"/>
      <c r="G11" s="329"/>
      <c r="H11" s="329"/>
      <c r="I11" s="329"/>
      <c r="J11" s="329"/>
      <c r="K11" s="329"/>
      <c r="L11" s="329"/>
    </row>
    <row r="13" spans="1:12" ht="80.150000000000006" customHeight="1">
      <c r="A13" s="328">
        <f>'（提出用）申請時情報フォーム'!C30</f>
        <v>0</v>
      </c>
      <c r="B13" s="328"/>
      <c r="C13" s="328"/>
      <c r="D13" s="328"/>
      <c r="E13" s="328"/>
      <c r="F13" s="328"/>
      <c r="G13" s="328"/>
      <c r="H13" s="328"/>
      <c r="I13" s="328"/>
      <c r="J13" s="328"/>
      <c r="K13" s="328"/>
      <c r="L13" s="328"/>
    </row>
    <row r="14" spans="1:12" ht="80.150000000000006" customHeight="1">
      <c r="A14" s="329">
        <f>'（提出用）申請時情報フォーム'!C32</f>
        <v>0</v>
      </c>
      <c r="B14" s="329"/>
      <c r="C14" s="329"/>
      <c r="D14" s="329"/>
      <c r="E14" s="329"/>
      <c r="F14" s="329"/>
      <c r="G14" s="329"/>
      <c r="H14" s="329"/>
      <c r="I14" s="329"/>
      <c r="J14" s="329"/>
      <c r="K14" s="329"/>
      <c r="L14" s="329"/>
    </row>
    <row r="17" spans="1:12" ht="27" customHeight="1"/>
    <row r="18" spans="1:12" ht="27" customHeight="1"/>
    <row r="19" spans="1:12" ht="28">
      <c r="A19" s="326" t="s">
        <v>1703</v>
      </c>
      <c r="B19" s="326"/>
      <c r="C19" s="326"/>
      <c r="D19" s="326"/>
      <c r="E19" s="326"/>
      <c r="F19" s="326"/>
      <c r="G19" s="326"/>
      <c r="H19" s="326"/>
      <c r="I19" s="326"/>
      <c r="J19" s="326"/>
      <c r="K19" s="326"/>
      <c r="L19" s="326"/>
    </row>
    <row r="20" spans="1:12" ht="9.75" customHeight="1"/>
    <row r="21" spans="1:12" ht="29.25" customHeight="1">
      <c r="A21" s="324" t="str">
        <f>IF(ISBLANK('（提出用）申請時情報フォーム'!C6),'（提出用）申請時情報フォーム'!C7&amp;"　"&amp;'（提出用）申請時情報フォーム'!E7,'（提出用）申請時情報フォーム'!C6&amp;"　"&amp;'（提出用）申請時情報フォーム'!E6)</f>
        <v>　</v>
      </c>
      <c r="B21" s="324"/>
      <c r="C21" s="324"/>
      <c r="D21" s="324"/>
      <c r="E21" s="324"/>
      <c r="F21" s="324"/>
      <c r="G21" s="324"/>
      <c r="H21" s="324"/>
      <c r="I21" s="324"/>
      <c r="J21" s="324"/>
      <c r="K21" s="324"/>
      <c r="L21" s="324"/>
    </row>
    <row r="22" spans="1:12" ht="29.25" customHeight="1">
      <c r="A22" s="324" t="str">
        <f>PROPER('（提出用）申請時情報フォーム'!E8)&amp;" "&amp;UPPER('（提出用）申請時情報フォーム'!C8)</f>
        <v xml:space="preserve"> </v>
      </c>
      <c r="B22" s="324"/>
      <c r="C22" s="324"/>
      <c r="D22" s="324"/>
      <c r="E22" s="324"/>
      <c r="F22" s="324"/>
      <c r="G22" s="324"/>
      <c r="H22" s="324"/>
      <c r="I22" s="324"/>
      <c r="J22" s="324"/>
      <c r="K22" s="324"/>
      <c r="L22" s="324"/>
    </row>
    <row r="27" spans="1:12">
      <c r="A27" s="330" t="e">
        <f>'（提出用）申請時情報フォーム'!C25&amp;"　"&amp;VLOOKUP('（提出用）申請時情報フォーム'!C26,研究指導一覧!A:J,10,FALSE)</f>
        <v>#N/A</v>
      </c>
      <c r="B27" s="330"/>
      <c r="C27" s="330"/>
      <c r="D27" s="330"/>
      <c r="E27" s="330"/>
      <c r="F27" s="330"/>
      <c r="G27" s="330"/>
      <c r="H27" s="330"/>
      <c r="I27" s="330"/>
      <c r="J27" s="330"/>
      <c r="K27" s="330"/>
      <c r="L27" s="330"/>
    </row>
    <row r="29" spans="1:12">
      <c r="A29" s="482" t="s">
        <v>1753</v>
      </c>
      <c r="B29" s="482"/>
      <c r="C29" s="482"/>
      <c r="D29" s="482"/>
      <c r="E29" s="482"/>
      <c r="F29" s="482"/>
      <c r="G29" s="482"/>
      <c r="H29" s="482"/>
      <c r="I29" s="482"/>
      <c r="J29" s="482"/>
      <c r="K29" s="482"/>
      <c r="L29" s="482"/>
    </row>
  </sheetData>
  <sheetProtection algorithmName="SHA-512" hashValue="lR6KekZZEhLJpdB2Nw8yQoZTOKzBaW2P3YwTD6C77xXRtIgkDxEK8gRYb+2qVy33kYSycUn2avYI9NJutN5rfg==" saltValue="tR6Nywvz2tSuGhMO6ufRuA==" spinCount="100000" sheet="1" formatColumns="0" formatRows="0"/>
  <customSheetViews>
    <customSheetView guid="{3E35AAB7-4578-42FA-82DC-9186684AD379}" scale="50" showPageBreaks="1" zeroValues="0" fitToPage="1" view="pageBreakPreview">
      <selection activeCell="F12" sqref="F12"/>
      <pageMargins left="0" right="0" top="0" bottom="0" header="0" footer="0"/>
      <pageSetup paperSize="9" scale="86" orientation="portrait" r:id="rId1"/>
    </customSheetView>
    <customSheetView guid="{3F53AC2D-B85F-4157-BF89-65B24AE7942F}" scale="50" showPageBreaks="1" zeroValues="0" fitToPage="1" view="pageBreakPreview">
      <selection activeCell="F12" sqref="F12"/>
      <pageMargins left="0" right="0" top="0" bottom="0" header="0" footer="0"/>
      <pageSetup paperSize="9" scale="86" orientation="portrait" r:id="rId2"/>
    </customSheetView>
  </customSheetViews>
  <mergeCells count="12">
    <mergeCell ref="A29:L29"/>
    <mergeCell ref="A14:L14"/>
    <mergeCell ref="A19:L19"/>
    <mergeCell ref="A1:L1"/>
    <mergeCell ref="A21:L21"/>
    <mergeCell ref="A22:L22"/>
    <mergeCell ref="A27:L27"/>
    <mergeCell ref="A13:L13"/>
    <mergeCell ref="A5:L5"/>
    <mergeCell ref="A8:L8"/>
    <mergeCell ref="A10:L10"/>
    <mergeCell ref="A11:L11"/>
  </mergeCells>
  <phoneticPr fontId="6"/>
  <conditionalFormatting sqref="A29:L29">
    <cfRule type="cellIs" dxfId="0" priority="1" operator="equal">
      <formula>"yyyy/mm"</formula>
    </cfRule>
  </conditionalFormatting>
  <pageMargins left="0.7" right="0.7" top="0.75" bottom="0.75" header="0.3" footer="0.3"/>
  <pageSetup paperSize="9" scale="87" orientation="portrait"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48"/>
  <sheetViews>
    <sheetView zoomScale="80" zoomScaleNormal="80" zoomScaleSheetLayoutView="85" workbookViewId="0">
      <selection activeCell="C3" sqref="C3"/>
    </sheetView>
  </sheetViews>
  <sheetFormatPr defaultColWidth="25.54296875" defaultRowHeight="18" customHeight="1"/>
  <cols>
    <col min="1" max="1" width="3.54296875" style="23" customWidth="1"/>
    <col min="2" max="2" width="18.54296875" style="23" customWidth="1"/>
    <col min="3" max="7" width="15.54296875" style="23" customWidth="1"/>
    <col min="8" max="9" width="18" style="23" customWidth="1"/>
    <col min="10" max="13" width="15.54296875" style="23" customWidth="1"/>
    <col min="14" max="16384" width="25.54296875" style="23"/>
  </cols>
  <sheetData>
    <row r="1" spans="1:9" ht="39" customHeight="1" thickBot="1">
      <c r="A1" s="248" t="s">
        <v>35</v>
      </c>
      <c r="B1" s="249"/>
      <c r="C1" s="249"/>
      <c r="D1" s="249"/>
      <c r="E1" s="249"/>
      <c r="F1" s="249"/>
      <c r="G1" s="249"/>
    </row>
    <row r="2" spans="1:9" ht="14" thickTop="1">
      <c r="H2" s="65" t="s">
        <v>36</v>
      </c>
      <c r="I2" s="66"/>
    </row>
    <row r="3" spans="1:9" ht="28.5" customHeight="1" thickBot="1">
      <c r="B3" s="26" t="s">
        <v>37</v>
      </c>
      <c r="C3" s="94"/>
      <c r="D3" s="258" t="s">
        <v>38</v>
      </c>
      <c r="E3" s="259"/>
      <c r="F3" s="259"/>
      <c r="G3" s="259"/>
      <c r="H3" s="67" t="s">
        <v>39</v>
      </c>
      <c r="I3" s="68" t="s">
        <v>40</v>
      </c>
    </row>
    <row r="4" spans="1:9" ht="14" thickTop="1"/>
    <row r="5" spans="1:9" ht="13.5">
      <c r="A5" s="64" t="s">
        <v>41</v>
      </c>
      <c r="C5" s="239" t="s">
        <v>42</v>
      </c>
      <c r="D5" s="240"/>
      <c r="E5" s="239" t="s">
        <v>43</v>
      </c>
      <c r="F5" s="240"/>
    </row>
    <row r="6" spans="1:9" ht="13.5">
      <c r="B6" s="24" t="s">
        <v>44</v>
      </c>
      <c r="C6" s="241"/>
      <c r="D6" s="242"/>
      <c r="E6" s="241"/>
      <c r="F6" s="242"/>
    </row>
    <row r="7" spans="1:9" ht="13.5">
      <c r="B7" s="24" t="s">
        <v>45</v>
      </c>
      <c r="C7" s="241"/>
      <c r="D7" s="242"/>
      <c r="E7" s="241"/>
      <c r="F7" s="242"/>
    </row>
    <row r="8" spans="1:9" ht="13.5">
      <c r="B8" s="25" t="s">
        <v>46</v>
      </c>
      <c r="C8" s="241"/>
      <c r="D8" s="242"/>
      <c r="E8" s="241"/>
      <c r="F8" s="242"/>
    </row>
    <row r="9" spans="1:9" ht="12" customHeight="1">
      <c r="B9" s="235" t="s">
        <v>47</v>
      </c>
      <c r="C9" s="235"/>
      <c r="D9" s="95"/>
      <c r="E9" s="59" t="s">
        <v>48</v>
      </c>
      <c r="F9" s="96"/>
      <c r="G9" s="64" t="s">
        <v>50</v>
      </c>
    </row>
    <row r="10" spans="1:9" ht="12" customHeight="1">
      <c r="B10" s="59" t="s">
        <v>51</v>
      </c>
      <c r="C10" s="96"/>
      <c r="D10" s="46" t="s">
        <v>52</v>
      </c>
      <c r="E10" s="243"/>
      <c r="F10" s="244"/>
    </row>
    <row r="11" spans="1:9" ht="14.5">
      <c r="B11" s="238" t="s">
        <v>53</v>
      </c>
      <c r="C11" s="238"/>
      <c r="D11" s="270"/>
      <c r="E11" s="271"/>
      <c r="F11" s="271"/>
      <c r="G11" s="23" t="s">
        <v>54</v>
      </c>
    </row>
    <row r="12" spans="1:9" ht="14.5">
      <c r="B12" s="238" t="s">
        <v>55</v>
      </c>
      <c r="C12" s="238"/>
      <c r="D12" s="270"/>
      <c r="E12" s="271"/>
      <c r="F12" s="271"/>
      <c r="G12" s="23" t="s">
        <v>54</v>
      </c>
    </row>
    <row r="13" spans="1:9" ht="13.5"/>
    <row r="14" spans="1:9" ht="13.5">
      <c r="A14" s="23" t="s">
        <v>56</v>
      </c>
    </row>
    <row r="15" spans="1:9" ht="31.5" customHeight="1">
      <c r="B15" s="247" t="s">
        <v>57</v>
      </c>
      <c r="C15" s="247"/>
      <c r="D15" s="247"/>
      <c r="E15" s="247"/>
      <c r="F15" s="247"/>
      <c r="G15" s="247"/>
    </row>
    <row r="16" spans="1:9" ht="75" customHeight="1">
      <c r="B16" s="28" t="s">
        <v>58</v>
      </c>
      <c r="C16" s="97"/>
      <c r="D16" s="28" t="s">
        <v>59</v>
      </c>
      <c r="E16" s="97"/>
      <c r="F16" s="28" t="s">
        <v>60</v>
      </c>
      <c r="G16" s="98"/>
    </row>
    <row r="17" spans="1:8" ht="13.5">
      <c r="B17" s="31" t="s">
        <v>61</v>
      </c>
      <c r="C17" s="243"/>
      <c r="D17" s="244"/>
      <c r="E17" s="46" t="s">
        <v>52</v>
      </c>
      <c r="F17" s="245"/>
      <c r="G17" s="246"/>
    </row>
    <row r="18" spans="1:8" ht="13.5">
      <c r="B18" s="32" t="s">
        <v>62</v>
      </c>
      <c r="C18" s="243"/>
      <c r="D18" s="244"/>
      <c r="E18" s="46" t="s">
        <v>52</v>
      </c>
      <c r="F18" s="245"/>
      <c r="G18" s="246"/>
    </row>
    <row r="19" spans="1:8" ht="13.5">
      <c r="B19" s="32" t="s">
        <v>63</v>
      </c>
      <c r="C19" s="99"/>
      <c r="D19" s="34"/>
      <c r="E19" s="34"/>
      <c r="F19" s="34"/>
      <c r="G19" s="34"/>
    </row>
    <row r="20" spans="1:8" ht="13.5">
      <c r="B20" s="25" t="s">
        <v>64</v>
      </c>
      <c r="C20" s="236"/>
      <c r="D20" s="236"/>
      <c r="E20" s="236"/>
      <c r="F20" s="236"/>
      <c r="G20" s="236"/>
      <c r="H20" s="64" t="s">
        <v>54</v>
      </c>
    </row>
    <row r="21" spans="1:8" ht="13.5"/>
    <row r="22" spans="1:8" ht="13.5">
      <c r="A22" s="23" t="s">
        <v>65</v>
      </c>
    </row>
    <row r="23" spans="1:8" ht="37.9" customHeight="1">
      <c r="B23" s="269" t="s">
        <v>66</v>
      </c>
      <c r="C23" s="269"/>
      <c r="D23" s="269"/>
      <c r="E23" s="269"/>
      <c r="F23" s="269"/>
      <c r="G23" s="269"/>
    </row>
    <row r="24" spans="1:8" ht="13.5">
      <c r="B24" s="26" t="s">
        <v>67</v>
      </c>
      <c r="C24" s="243"/>
      <c r="D24" s="244"/>
      <c r="E24" s="29" t="s">
        <v>68</v>
      </c>
      <c r="F24" s="35"/>
      <c r="G24" s="29"/>
    </row>
    <row r="25" spans="1:8" ht="13.5">
      <c r="B25" s="26" t="s">
        <v>69</v>
      </c>
      <c r="C25" s="267"/>
      <c r="D25" s="268"/>
      <c r="E25" s="29" t="s">
        <v>70</v>
      </c>
      <c r="F25" s="35"/>
      <c r="G25" s="29"/>
    </row>
    <row r="26" spans="1:8" ht="13.5">
      <c r="B26" s="27" t="s">
        <v>71</v>
      </c>
      <c r="C26" s="278"/>
      <c r="D26" s="278"/>
      <c r="E26" s="278"/>
      <c r="F26" s="278"/>
      <c r="G26" s="278"/>
    </row>
    <row r="27" spans="1:8" ht="18" customHeight="1">
      <c r="B27" s="26" t="s">
        <v>73</v>
      </c>
      <c r="C27" s="237"/>
      <c r="D27" s="237"/>
      <c r="E27" s="36"/>
      <c r="F27" s="35"/>
      <c r="G27" s="29"/>
    </row>
    <row r="28" spans="1:8" ht="18" customHeight="1">
      <c r="B28" s="26" t="s">
        <v>74</v>
      </c>
      <c r="C28" s="263"/>
      <c r="D28" s="263"/>
      <c r="E28" s="35"/>
      <c r="F28" s="35"/>
      <c r="G28" s="29"/>
    </row>
    <row r="29" spans="1:8" ht="28.5" customHeight="1">
      <c r="B29" s="26" t="s">
        <v>75</v>
      </c>
      <c r="C29" s="262"/>
      <c r="D29" s="262"/>
      <c r="E29" s="262"/>
      <c r="F29" s="262"/>
      <c r="G29" s="262"/>
    </row>
    <row r="30" spans="1:8" ht="41.15" customHeight="1">
      <c r="B30" s="26" t="s">
        <v>76</v>
      </c>
      <c r="C30" s="262"/>
      <c r="D30" s="262"/>
      <c r="E30" s="262"/>
      <c r="F30" s="262"/>
      <c r="G30" s="262"/>
    </row>
    <row r="31" spans="1:8" ht="28.5" customHeight="1">
      <c r="B31" s="26" t="s">
        <v>77</v>
      </c>
      <c r="C31" s="264"/>
      <c r="D31" s="264"/>
      <c r="E31" s="264"/>
      <c r="F31" s="264"/>
      <c r="G31" s="264"/>
      <c r="H31" s="23" t="s">
        <v>54</v>
      </c>
    </row>
    <row r="32" spans="1:8" ht="42.65" customHeight="1">
      <c r="B32" s="26" t="s">
        <v>78</v>
      </c>
      <c r="C32" s="264"/>
      <c r="D32" s="264"/>
      <c r="E32" s="264"/>
      <c r="F32" s="264"/>
      <c r="G32" s="264"/>
      <c r="H32" s="23" t="s">
        <v>54</v>
      </c>
    </row>
    <row r="33" spans="1:7" ht="90" customHeight="1">
      <c r="B33" s="28" t="s">
        <v>79</v>
      </c>
      <c r="C33" s="265"/>
      <c r="D33" s="265"/>
      <c r="E33" s="265"/>
      <c r="F33" s="265"/>
      <c r="G33" s="265"/>
    </row>
    <row r="34" spans="1:7" ht="18" customHeight="1">
      <c r="B34" s="266" t="s">
        <v>80</v>
      </c>
      <c r="C34" s="277"/>
      <c r="D34" s="277"/>
      <c r="E34" s="277"/>
      <c r="F34" s="277"/>
      <c r="G34" s="277"/>
    </row>
    <row r="35" spans="1:7" ht="18" customHeight="1">
      <c r="B35" s="266"/>
      <c r="C35" s="33" t="s">
        <v>52</v>
      </c>
      <c r="D35" s="276"/>
      <c r="E35" s="276"/>
      <c r="F35" s="276"/>
      <c r="G35" s="276"/>
    </row>
    <row r="37" spans="1:7" ht="13.5">
      <c r="A37" s="23" t="s">
        <v>81</v>
      </c>
    </row>
    <row r="38" spans="1:7" ht="27">
      <c r="B38" s="155" t="s">
        <v>82</v>
      </c>
      <c r="C38" s="97"/>
    </row>
    <row r="39" spans="1:7" ht="40.5">
      <c r="B39" s="155" t="s">
        <v>83</v>
      </c>
      <c r="C39" s="95"/>
    </row>
    <row r="40" spans="1:7" ht="13.5">
      <c r="B40" s="250" t="s">
        <v>84</v>
      </c>
      <c r="C40" s="260" t="s">
        <v>85</v>
      </c>
      <c r="D40" s="261"/>
      <c r="E40" s="252" t="s">
        <v>86</v>
      </c>
      <c r="F40" s="253"/>
      <c r="G40" s="254"/>
    </row>
    <row r="41" spans="1:7" ht="13.5">
      <c r="B41" s="251"/>
      <c r="C41" s="62" t="s">
        <v>42</v>
      </c>
      <c r="D41" s="62" t="s">
        <v>43</v>
      </c>
      <c r="E41" s="255"/>
      <c r="F41" s="256"/>
      <c r="G41" s="257"/>
    </row>
    <row r="42" spans="1:7" ht="13.5">
      <c r="B42" s="63" t="s">
        <v>87</v>
      </c>
      <c r="C42" s="103"/>
      <c r="D42" s="103"/>
      <c r="E42" s="275"/>
      <c r="F42" s="275"/>
      <c r="G42" s="275"/>
    </row>
    <row r="43" spans="1:7" ht="13.5">
      <c r="B43" s="61" t="s">
        <v>88</v>
      </c>
      <c r="C43" s="104"/>
      <c r="D43" s="104"/>
      <c r="E43" s="275"/>
      <c r="F43" s="275"/>
      <c r="G43" s="275"/>
    </row>
    <row r="44" spans="1:7" ht="13.5">
      <c r="B44" s="61" t="s">
        <v>89</v>
      </c>
      <c r="C44" s="104"/>
      <c r="D44" s="104"/>
      <c r="E44" s="273"/>
      <c r="F44" s="273"/>
      <c r="G44" s="273"/>
    </row>
    <row r="45" spans="1:7" ht="13.5">
      <c r="B45" s="61" t="s">
        <v>90</v>
      </c>
      <c r="C45" s="105"/>
      <c r="D45" s="105"/>
      <c r="E45" s="274"/>
      <c r="F45" s="274"/>
      <c r="G45" s="274"/>
    </row>
    <row r="46" spans="1:7" ht="13.5">
      <c r="B46" s="61" t="s">
        <v>91</v>
      </c>
      <c r="C46" s="105"/>
      <c r="D46" s="105"/>
      <c r="E46" s="274"/>
      <c r="F46" s="274"/>
      <c r="G46" s="274"/>
    </row>
    <row r="47" spans="1:7" ht="13.5">
      <c r="B47" s="61" t="s">
        <v>92</v>
      </c>
      <c r="C47" s="105"/>
      <c r="D47" s="105"/>
      <c r="E47" s="274"/>
      <c r="F47" s="274"/>
      <c r="G47" s="274"/>
    </row>
    <row r="48" spans="1:7" ht="13.5">
      <c r="B48" s="60" t="s">
        <v>93</v>
      </c>
      <c r="C48" s="106"/>
      <c r="D48" s="106"/>
      <c r="E48" s="272"/>
      <c r="F48" s="272"/>
      <c r="G48" s="272"/>
    </row>
  </sheetData>
  <sheetProtection formatColumns="0" formatRows="0"/>
  <customSheetViews>
    <customSheetView guid="{3E35AAB7-4578-42FA-82DC-9186684AD379}" scale="90" showPageBreaks="1" fitToPage="1" printArea="1">
      <selection sqref="A1:G1"/>
      <pageMargins left="0" right="0" top="0" bottom="0" header="0" footer="0"/>
      <pageSetup paperSize="9" scale="77" orientation="portrait" r:id="rId1"/>
    </customSheetView>
    <customSheetView guid="{3F53AC2D-B85F-4157-BF89-65B24AE7942F}" scale="85" showPageBreaks="1" fitToPage="1" printArea="1" view="pageBreakPreview">
      <selection sqref="A1:G1"/>
      <pageMargins left="0" right="0" top="0" bottom="0" header="0" footer="0"/>
      <pageSetup paperSize="9" scale="77" orientation="portrait" r:id="rId2"/>
    </customSheetView>
  </customSheetViews>
  <mergeCells count="46">
    <mergeCell ref="C25:D25"/>
    <mergeCell ref="B23:G23"/>
    <mergeCell ref="D12:F12"/>
    <mergeCell ref="D11:F11"/>
    <mergeCell ref="E48:G48"/>
    <mergeCell ref="E44:G44"/>
    <mergeCell ref="E45:G45"/>
    <mergeCell ref="E46:G46"/>
    <mergeCell ref="E43:G43"/>
    <mergeCell ref="E47:G47"/>
    <mergeCell ref="D35:G35"/>
    <mergeCell ref="C34:G34"/>
    <mergeCell ref="C26:G26"/>
    <mergeCell ref="E42:G42"/>
    <mergeCell ref="A1:G1"/>
    <mergeCell ref="B40:B41"/>
    <mergeCell ref="E40:G41"/>
    <mergeCell ref="E10:F10"/>
    <mergeCell ref="D3:G3"/>
    <mergeCell ref="C40:D40"/>
    <mergeCell ref="C29:G29"/>
    <mergeCell ref="C30:G30"/>
    <mergeCell ref="C18:D18"/>
    <mergeCell ref="F18:G18"/>
    <mergeCell ref="C28:D28"/>
    <mergeCell ref="C24:D24"/>
    <mergeCell ref="C31:G31"/>
    <mergeCell ref="C32:G32"/>
    <mergeCell ref="C33:G33"/>
    <mergeCell ref="B34:B35"/>
    <mergeCell ref="B9:C9"/>
    <mergeCell ref="C20:G20"/>
    <mergeCell ref="C27:D27"/>
    <mergeCell ref="B12:C12"/>
    <mergeCell ref="C5:D5"/>
    <mergeCell ref="E5:F5"/>
    <mergeCell ref="C6:D6"/>
    <mergeCell ref="C7:D7"/>
    <mergeCell ref="C8:D8"/>
    <mergeCell ref="E6:F6"/>
    <mergeCell ref="E7:F7"/>
    <mergeCell ref="E8:F8"/>
    <mergeCell ref="B11:C11"/>
    <mergeCell ref="C17:D17"/>
    <mergeCell ref="F17:G17"/>
    <mergeCell ref="B15:G15"/>
  </mergeCells>
  <phoneticPr fontId="6"/>
  <conditionalFormatting sqref="C6:F8 D9 C16 E16 C29:G30 C38:C39 C42:G44">
    <cfRule type="containsBlanks" dxfId="47" priority="4">
      <formula>LEN(TRIM(C6))=0</formula>
    </cfRule>
  </conditionalFormatting>
  <conditionalFormatting sqref="C26:G26">
    <cfRule type="containsBlanks" dxfId="46" priority="1">
      <formula>LEN(TRIM(C26))=0</formula>
    </cfRule>
  </conditionalFormatting>
  <conditionalFormatting sqref="D11:F11">
    <cfRule type="expression" dxfId="43" priority="6">
      <formula>AND(ISBLANK(D11),ISBLANK(D12))</formula>
    </cfRule>
  </conditionalFormatting>
  <conditionalFormatting sqref="D12:F12">
    <cfRule type="expression" dxfId="42" priority="5">
      <formula>AND(ISBLANK(D11),ISBLANK(D12))</formula>
    </cfRule>
  </conditionalFormatting>
  <conditionalFormatting sqref="F9 C10 G16 C17:D18 C19 C24:D25 C27:D28 C33:G34">
    <cfRule type="containsBlanks" dxfId="39" priority="3">
      <formula>LEN(TRIM(C9))=0</formula>
    </cfRule>
  </conditionalFormatting>
  <dataValidations count="3">
    <dataValidation type="date" allowBlank="1" showInputMessage="1" showErrorMessage="1" sqref="E16 D9 C16" xr:uid="{00000000-0002-0000-0100-000000000000}">
      <formula1>1</formula1>
      <formula2>47848</formula2>
    </dataValidation>
    <dataValidation type="list" allowBlank="1" showInputMessage="1" showErrorMessage="1" sqref="C19" xr:uid="{00000000-0002-0000-0100-000001000000}">
      <formula1>"博士後期課程"</formula1>
    </dataValidation>
    <dataValidation type="date" allowBlank="1" showInputMessage="1" showErrorMessage="1" sqref="C38:C39" xr:uid="{00000000-0002-0000-0100-000002000000}">
      <formula1>43831</formula1>
      <formula2>47848</formula2>
    </dataValidation>
  </dataValidations>
  <pageMargins left="0.7" right="0.7" top="0.75" bottom="0.75" header="0.3" footer="0.3"/>
  <pageSetup paperSize="9" scale="87" orientation="portrait" r:id="rId3"/>
  <legacyDrawing r:id="rId4"/>
  <extLst>
    <ext xmlns:x14="http://schemas.microsoft.com/office/spreadsheetml/2009/9/main" uri="{78C0D931-6437-407d-A8EE-F0AAD7539E65}">
      <x14:conditionalFormattings>
        <x14:conditionalFormatting xmlns:xm="http://schemas.microsoft.com/office/excel/2006/main">
          <x14:cfRule type="expression" priority="11" id="{E2C88E03-DDB1-427E-A134-32D2FE3DF99F}">
            <xm:f>VLOOKUP(C10,入力タブ!AD:AE,2,FALSE)=-1</xm:f>
            <x14:dxf>
              <fill>
                <patternFill>
                  <bgColor rgb="FFFFFF00"/>
                </patternFill>
              </fill>
            </x14:dxf>
          </x14:cfRule>
          <xm:sqref>C10</xm:sqref>
        </x14:conditionalFormatting>
        <x14:conditionalFormatting xmlns:xm="http://schemas.microsoft.com/office/excel/2006/main">
          <x14:cfRule type="expression" priority="25" id="{97DB3007-94FA-489E-8DF0-33824FF0D842}">
            <xm:f>VLOOKUP(C17,入力タブ!A:B,2,FALSE)=-1</xm:f>
            <x14:dxf>
              <fill>
                <patternFill>
                  <bgColor rgb="FFFFFF00"/>
                </patternFill>
              </fill>
            </x14:dxf>
          </x14:cfRule>
          <xm:sqref>C17:D17 C24:D24</xm:sqref>
        </x14:conditionalFormatting>
        <x14:conditionalFormatting xmlns:xm="http://schemas.microsoft.com/office/excel/2006/main">
          <x14:cfRule type="expression" priority="24" id="{52820964-840B-4607-B998-0C345369EBCE}">
            <xm:f>VLOOKUP(C18,入力タブ!M:N,2,FALSE)=-1</xm:f>
            <x14:dxf>
              <fill>
                <patternFill>
                  <bgColor rgb="FFFFFF00"/>
                </patternFill>
              </fill>
            </x14:dxf>
          </x14:cfRule>
          <xm:sqref>C18:D18 C25:D25</xm:sqref>
        </x14:conditionalFormatting>
        <x14:conditionalFormatting xmlns:xm="http://schemas.microsoft.com/office/excel/2006/main">
          <x14:cfRule type="expression" priority="18" id="{06499DAB-680D-43B1-AA7E-1C7DA25BBF72}">
            <xm:f>VLOOKUP(C27,入力タブ!D:E,2,FALSE)=-1</xm:f>
            <x14:dxf>
              <fill>
                <patternFill>
                  <bgColor rgb="FFFFFF00"/>
                </patternFill>
              </fill>
            </x14:dxf>
          </x14:cfRule>
          <xm:sqref>C27:D27</xm:sqref>
        </x14:conditionalFormatting>
        <x14:conditionalFormatting xmlns:xm="http://schemas.microsoft.com/office/excel/2006/main">
          <x14:cfRule type="expression" priority="17" id="{6BBB3519-0442-4F14-8972-3A6A6D44F56F}">
            <xm:f>VLOOKUP(C28,入力タブ!G:H,2,FALSE)=-1</xm:f>
            <x14:dxf>
              <fill>
                <patternFill>
                  <bgColor rgb="FFFFFF00"/>
                </patternFill>
              </fill>
            </x14:dxf>
          </x14:cfRule>
          <xm:sqref>C28:D28</xm:sqref>
        </x14:conditionalFormatting>
        <x14:conditionalFormatting xmlns:xm="http://schemas.microsoft.com/office/excel/2006/main">
          <x14:cfRule type="expression" priority="2" id="{00000000-000E-0000-0100-000002000000}">
            <xm:f>COUNTIF(研究指導一覧!$A$3:$A$516,$C26)&gt;0</xm:f>
            <x14:dxf>
              <fill>
                <patternFill>
                  <bgColor theme="9" tint="0.79998168889431442"/>
                </patternFill>
              </fill>
            </x14:dxf>
          </x14:cfRule>
          <xm:sqref>C26:G26</xm:sqref>
        </x14:conditionalFormatting>
        <x14:conditionalFormatting xmlns:xm="http://schemas.microsoft.com/office/excel/2006/main">
          <x14:cfRule type="expression" priority="16" id="{A1CDD1F1-A05E-40BD-8962-EB1334D02E0E}">
            <xm:f>VLOOKUP(C34,入力タブ!J:K,2,FALSE)=-1</xm:f>
            <x14:dxf>
              <fill>
                <patternFill>
                  <bgColor rgb="FFFFFF00"/>
                </patternFill>
              </fill>
            </x14:dxf>
          </x14:cfRule>
          <xm:sqref>C34:G34</xm:sqref>
        </x14:conditionalFormatting>
        <x14:conditionalFormatting xmlns:xm="http://schemas.microsoft.com/office/excel/2006/main">
          <x14:cfRule type="expression" priority="15" id="{124F7177-C5BD-4F4D-A88E-9DB087B23A75}">
            <xm:f>IF(VLOOKUP(C34,入力タブ!J:K,2,FALSE)=7,ISBLANK(D35),FALSE)</xm:f>
            <x14:dxf>
              <fill>
                <patternFill>
                  <bgColor rgb="FFFFFF00"/>
                </patternFill>
              </fill>
            </x14:dxf>
          </x14:cfRule>
          <xm:sqref>D35:G35</xm:sqref>
        </x14:conditionalFormatting>
        <x14:conditionalFormatting xmlns:xm="http://schemas.microsoft.com/office/excel/2006/main">
          <x14:cfRule type="expression" priority="7" id="{C9CB6F5E-6A3D-4604-A11A-71DE8A88F981}">
            <xm:f>IF(VLOOKUP(C10,入力タブ!AD:AE,2,FALSE)=99,ISBLANK(E10),FALSE)</xm:f>
            <x14:dxf>
              <fill>
                <patternFill>
                  <bgColor rgb="FFFFFF00"/>
                </patternFill>
              </fill>
            </x14:dxf>
          </x14:cfRule>
          <xm:sqref>E10:F10</xm:sqref>
        </x14:conditionalFormatting>
        <x14:conditionalFormatting xmlns:xm="http://schemas.microsoft.com/office/excel/2006/main">
          <x14:cfRule type="expression" priority="27" id="{84FD9A6A-DEC6-44C2-9023-7D730447EAA8}">
            <xm:f>VLOOKUP(F9,入力タブ!X:Y,2,FALSE)=-1</xm:f>
            <x14:dxf>
              <fill>
                <patternFill>
                  <bgColor rgb="FFFFFF00"/>
                </patternFill>
              </fill>
            </x14:dxf>
          </x14:cfRule>
          <xm:sqref>F9</xm:sqref>
        </x14:conditionalFormatting>
        <x14:conditionalFormatting xmlns:xm="http://schemas.microsoft.com/office/excel/2006/main">
          <x14:cfRule type="expression" priority="23" id="{6182A719-E9F8-461F-A03A-BB0F7A86CD1E}">
            <xm:f>IF(VLOOKUP(C17,入力タブ!A:B,2,FALSE)=99,ISBLANK(F17),FALSE)</xm:f>
            <x14:dxf>
              <fill>
                <patternFill>
                  <bgColor rgb="FFFFFF00"/>
                </patternFill>
              </fill>
            </x14:dxf>
          </x14:cfRule>
          <xm:sqref>F17:G17</xm:sqref>
        </x14:conditionalFormatting>
        <x14:conditionalFormatting xmlns:xm="http://schemas.microsoft.com/office/excel/2006/main">
          <x14:cfRule type="expression" priority="22" id="{AF0A251C-7374-46E4-B785-34853ED6FFAE}">
            <xm:f>IF(VLOOKUP(C18,入力タブ!M:N,2,FALSE)=99,ISBLANK(F18),FALSE)</xm:f>
            <x14:dxf>
              <fill>
                <patternFill>
                  <bgColor rgb="FFFFFF00"/>
                </patternFill>
              </fill>
            </x14:dxf>
          </x14:cfRule>
          <xm:sqref>F18:G18</xm:sqref>
        </x14:conditionalFormatting>
        <x14:conditionalFormatting xmlns:xm="http://schemas.microsoft.com/office/excel/2006/main">
          <x14:cfRule type="expression" priority="26" id="{712B75FC-A1CD-43E8-AF7B-0010332CDE00}">
            <xm:f>VLOOKUP(G16,入力タブ!AA:AB,2,FALSE)=-1</xm:f>
            <x14:dxf>
              <fill>
                <patternFill>
                  <bgColor rgb="FFFFFF00"/>
                </patternFill>
              </fill>
            </x14:dxf>
          </x14:cfRule>
          <xm:sqref>G16</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xr:uid="{00000000-0002-0000-0100-000003000000}">
          <x14:formula1>
            <xm:f>入力タブ!$AA$1:$AA$4</xm:f>
          </x14:formula1>
          <xm:sqref>G16</xm:sqref>
        </x14:dataValidation>
        <x14:dataValidation type="list" allowBlank="1" showInputMessage="1" showErrorMessage="1" xr:uid="{00000000-0002-0000-0100-000004000000}">
          <x14:formula1>
            <xm:f>入力タブ!$X$1:$X$49</xm:f>
          </x14:formula1>
          <xm:sqref>F9</xm:sqref>
        </x14:dataValidation>
        <x14:dataValidation type="list" allowBlank="1" showInputMessage="1" showErrorMessage="1" xr:uid="{00000000-0002-0000-0100-000005000000}">
          <x14:formula1>
            <xm:f>入力タブ!$A$1:$A$6</xm:f>
          </x14:formula1>
          <xm:sqref>C17:D17 C24:D24</xm:sqref>
        </x14:dataValidation>
        <x14:dataValidation type="list" allowBlank="1" showInputMessage="1" showErrorMessage="1" xr:uid="{00000000-0002-0000-0100-000009000000}">
          <x14:formula1>
            <xm:f>入力タブ!$D$1:$D$7</xm:f>
          </x14:formula1>
          <xm:sqref>C27:D27</xm:sqref>
        </x14:dataValidation>
        <x14:dataValidation type="list" allowBlank="1" showInputMessage="1" showErrorMessage="1" xr:uid="{00000000-0002-0000-0100-00000A000000}">
          <x14:formula1>
            <xm:f>入力タブ!$G$1:$G$7</xm:f>
          </x14:formula1>
          <xm:sqref>C28:D28</xm:sqref>
        </x14:dataValidation>
        <x14:dataValidation type="list" allowBlank="1" showInputMessage="1" showErrorMessage="1" xr:uid="{00000000-0002-0000-0100-00000B000000}">
          <x14:formula1>
            <xm:f>入力タブ!$AD$1:$AD$5</xm:f>
          </x14:formula1>
          <xm:sqref>C10</xm:sqref>
        </x14:dataValidation>
        <x14:dataValidation type="list" allowBlank="1" showInputMessage="1" showErrorMessage="1" xr:uid="{00000000-0002-0000-0100-00000C000000}">
          <x14:formula1>
            <xm:f>入力タブ!$J$1:$J$7</xm:f>
          </x14:formula1>
          <xm:sqref>C34:G34</xm:sqref>
        </x14:dataValidation>
        <x14:dataValidation type="list" allowBlank="1" showInputMessage="1" showErrorMessage="1" xr:uid="{00000000-0002-0000-0100-000006000000}">
          <x14:formula1>
            <xm:f>入力タブ!$M$1:$M$26</xm:f>
          </x14:formula1>
          <xm:sqref>C18:D18 C25:D25</xm:sqref>
        </x14:dataValidation>
        <x14:dataValidation type="list" allowBlank="1" showInputMessage="1" showErrorMessage="1" xr:uid="{60A660B2-765A-4B0D-9776-03C36D0F6BFD}">
          <x14:formula1>
            <xm:f>研究指導一覧!$A$2:$A$516</xm:f>
          </x14:formula1>
          <xm:sqref>C26:G26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
  <dimension ref="A1:BD2"/>
  <sheetViews>
    <sheetView showZeros="0" topLeftCell="AE1" zoomScaleNormal="100" workbookViewId="0">
      <selection activeCell="AH41" sqref="AH41"/>
    </sheetView>
  </sheetViews>
  <sheetFormatPr defaultColWidth="9.1796875" defaultRowHeight="12"/>
  <cols>
    <col min="1" max="16384" width="9.1796875" style="1"/>
  </cols>
  <sheetData>
    <row r="1" spans="1:56" s="77" customFormat="1" ht="24">
      <c r="A1" s="72" t="s">
        <v>94</v>
      </c>
      <c r="B1" s="72" t="s">
        <v>95</v>
      </c>
      <c r="C1" s="72" t="s">
        <v>96</v>
      </c>
      <c r="D1" s="72" t="s">
        <v>97</v>
      </c>
      <c r="E1" s="72" t="s">
        <v>98</v>
      </c>
      <c r="F1" s="72" t="s">
        <v>99</v>
      </c>
      <c r="G1" s="73" t="s">
        <v>48</v>
      </c>
      <c r="H1" s="73" t="s">
        <v>100</v>
      </c>
      <c r="I1" s="73" t="s">
        <v>51</v>
      </c>
      <c r="J1" s="72" t="s">
        <v>101</v>
      </c>
      <c r="K1" s="72" t="s">
        <v>102</v>
      </c>
      <c r="L1" s="72" t="s">
        <v>103</v>
      </c>
      <c r="M1" s="72" t="s">
        <v>104</v>
      </c>
      <c r="N1" s="74" t="s">
        <v>105</v>
      </c>
      <c r="O1" s="74" t="s">
        <v>106</v>
      </c>
      <c r="P1" s="74" t="s">
        <v>107</v>
      </c>
      <c r="Q1" s="74" t="s">
        <v>108</v>
      </c>
      <c r="R1" s="75" t="s">
        <v>109</v>
      </c>
      <c r="S1" s="75" t="s">
        <v>110</v>
      </c>
      <c r="T1" s="76" t="s">
        <v>111</v>
      </c>
      <c r="U1" s="72" t="s">
        <v>112</v>
      </c>
      <c r="V1" s="72" t="s">
        <v>113</v>
      </c>
      <c r="W1" s="72" t="s">
        <v>114</v>
      </c>
      <c r="X1" s="72" t="s">
        <v>115</v>
      </c>
      <c r="Y1" s="72" t="s">
        <v>67</v>
      </c>
      <c r="Z1" s="72" t="s">
        <v>69</v>
      </c>
      <c r="AA1" s="72" t="s">
        <v>116</v>
      </c>
      <c r="AB1" s="72" t="s">
        <v>117</v>
      </c>
      <c r="AC1" s="72" t="s">
        <v>118</v>
      </c>
      <c r="AD1" s="72" t="s">
        <v>119</v>
      </c>
      <c r="AE1" s="72" t="s">
        <v>73</v>
      </c>
      <c r="AF1" s="72" t="s">
        <v>120</v>
      </c>
      <c r="AG1" s="72" t="s">
        <v>121</v>
      </c>
      <c r="AH1" s="72" t="s">
        <v>122</v>
      </c>
      <c r="AI1" s="72" t="s">
        <v>123</v>
      </c>
      <c r="AJ1" s="72" t="s">
        <v>124</v>
      </c>
      <c r="AK1" s="72" t="s">
        <v>125</v>
      </c>
      <c r="AL1" s="156" t="s">
        <v>126</v>
      </c>
      <c r="AM1" s="70" t="s">
        <v>127</v>
      </c>
      <c r="AN1" s="70" t="s">
        <v>128</v>
      </c>
      <c r="AO1" s="70" t="s">
        <v>129</v>
      </c>
      <c r="AP1" s="70" t="s">
        <v>130</v>
      </c>
      <c r="AQ1" s="72" t="s">
        <v>131</v>
      </c>
      <c r="AR1" s="72" t="s">
        <v>132</v>
      </c>
      <c r="AS1" s="72" t="s">
        <v>133</v>
      </c>
      <c r="AT1" s="72" t="s">
        <v>134</v>
      </c>
      <c r="AU1" s="72" t="s">
        <v>135</v>
      </c>
      <c r="AV1" s="72" t="s">
        <v>136</v>
      </c>
      <c r="AW1" s="72" t="s">
        <v>137</v>
      </c>
      <c r="AX1" s="72" t="s">
        <v>138</v>
      </c>
      <c r="AY1" s="157" t="s">
        <v>139</v>
      </c>
      <c r="AZ1" s="157" t="s">
        <v>140</v>
      </c>
      <c r="BA1" s="158" t="s">
        <v>141</v>
      </c>
      <c r="BB1" s="158" t="s">
        <v>142</v>
      </c>
      <c r="BC1" s="157" t="s">
        <v>143</v>
      </c>
      <c r="BD1" s="157" t="s">
        <v>144</v>
      </c>
    </row>
    <row r="2" spans="1:56" s="71" customFormat="1" ht="42" customHeight="1">
      <c r="A2" s="78" t="str">
        <f>LEFT(UPPER(ASC('（提出用）申請時情報フォーム'!C3)),8)</f>
        <v/>
      </c>
      <c r="B2" s="78" t="str">
        <f>IF(ISBLANK('（提出用）申請時情報フォーム'!C6),'（提出用）申請時情報フォーム'!C7&amp;"　"&amp;'（提出用）申請時情報フォーム'!E7,'（提出用）申請時情報フォーム'!C6&amp;"　"&amp;'（提出用）申請時情報フォーム'!E6)</f>
        <v>　</v>
      </c>
      <c r="C2" s="78" t="str">
        <f>'（提出用）申請時情報フォーム'!C7&amp;"　"&amp;'（提出用）申請時情報フォーム'!E7</f>
        <v>　</v>
      </c>
      <c r="D2" s="78" t="str">
        <f>UPPER('（提出用）申請時情報フォーム'!C8)&amp;"　"&amp;PROPER('（提出用）申請時情報フォーム'!E8)</f>
        <v>　</v>
      </c>
      <c r="E2" s="83">
        <f>'（提出用）申請時情報フォーム'!D9</f>
        <v>0</v>
      </c>
      <c r="F2" s="78" t="e">
        <f>VLOOKUP('（提出用）申請時情報フォーム'!F9,入力タブ!X:Y,2,FALSE)</f>
        <v>#N/A</v>
      </c>
      <c r="G2" s="79">
        <f>'（提出用）申請時情報フォーム'!F9</f>
        <v>0</v>
      </c>
      <c r="H2" s="79" t="e">
        <f>VLOOKUP('（提出用）申請時情報フォーム'!C10,入力タブ!AD:AE,2,FALSE)</f>
        <v>#N/A</v>
      </c>
      <c r="I2" s="79" t="e">
        <f>IF(VLOOKUP('（提出用）申請時情報フォーム'!C10,入力タブ!AD:AE,2,FALSE)=99,'（提出用）申請時情報フォーム'!E10,'（提出用）申請時情報フォーム'!C10)</f>
        <v>#N/A</v>
      </c>
      <c r="J2" s="159" t="str">
        <f>IF(ISBLANK('（提出用）申請時情報フォーム'!D11),"",'（提出用）申請時情報フォーム'!D11)</f>
        <v/>
      </c>
      <c r="K2" s="159" t="str">
        <f>IF(ISBLANK('（提出用）申請時情報フォーム'!D12),"",'（提出用）申請時情報フォーム'!D12)</f>
        <v/>
      </c>
      <c r="L2" s="83">
        <f>'（提出用）申請時情報フォーム'!C16</f>
        <v>0</v>
      </c>
      <c r="M2" s="83">
        <f>'（提出用）申請時情報フォーム'!E16</f>
        <v>0</v>
      </c>
      <c r="N2" s="80" t="e">
        <f>VLOOKUP('（提出用）申請時情報フォーム'!G16,入力タブ!AA:AB,2,FALSE)</f>
        <v>#N/A</v>
      </c>
      <c r="O2" s="80">
        <f>'（提出用）申請時情報フォーム'!G16</f>
        <v>0</v>
      </c>
      <c r="P2" s="80" t="e">
        <f>VLOOKUP('（提出用）申請時情報フォーム'!C17,入力タブ!A:B,2,FALSE)</f>
        <v>#N/A</v>
      </c>
      <c r="Q2" s="80" t="e">
        <f>IF(VLOOKUP('（提出用）申請時情報フォーム'!C17,入力タブ!A:B,2,FALSE)=99,'（提出用）申請時情報フォーム'!F17,'（提出用）申請時情報フォーム'!C17)</f>
        <v>#N/A</v>
      </c>
      <c r="R2" s="78" t="e">
        <f>VLOOKUP('（提出用）申請時情報フォーム'!C18,入力タブ!M:N,2,FALSE)</f>
        <v>#N/A</v>
      </c>
      <c r="S2" s="78" t="e">
        <f>IF(VLOOKUP('（提出用）申請時情報フォーム'!C18,入力タブ!M:N,2,FALSE)=99,'（提出用）申請時情報フォーム'!F18,'（提出用）申請時情報フォーム'!C18)</f>
        <v>#N/A</v>
      </c>
      <c r="T2" s="78">
        <f>'（提出用）申請時情報フォーム'!C19</f>
        <v>0</v>
      </c>
      <c r="U2" s="78" t="str">
        <f>IF(ISBLANK('（提出用）申請時情報フォーム'!C20),"",'（提出用）申請時情報フォーム'!C20)</f>
        <v/>
      </c>
      <c r="V2" s="78" t="e">
        <f>VLOOKUP('（提出用）申請時情報フォーム'!C24,入力タブ!A:B,2,FALSE)</f>
        <v>#N/A</v>
      </c>
      <c r="W2" s="78" t="e">
        <f>MID(VLOOKUP('（提出用）申請時情報フォーム'!C25,入力タブ!M:N,2,FALSE),3,2)</f>
        <v>#N/A</v>
      </c>
      <c r="X2" s="78" t="e">
        <f>MID(VLOOKUP('（提出用）申請時情報フォーム'!C25,入力タブ!M:N,2,FALSE),5,2)</f>
        <v>#N/A</v>
      </c>
      <c r="Y2" s="78">
        <f>'（提出用）申請時情報フォーム'!C24</f>
        <v>0</v>
      </c>
      <c r="Z2" s="78">
        <f>'（提出用）申請時情報フォーム'!C25</f>
        <v>0</v>
      </c>
      <c r="AA2" s="78" t="e">
        <f>VLOOKUP('（提出用）申請時情報フォーム'!C26,研究指導一覧!A:I,5,FALSE)</f>
        <v>#N/A</v>
      </c>
      <c r="AB2" s="78" t="e">
        <f>VLOOKUP('（提出用）申請時情報フォーム'!C26,研究指導一覧!A:I,6,FALSE)</f>
        <v>#N/A</v>
      </c>
      <c r="AC2" s="78">
        <f>'（提出用）申請時情報フォーム'!C26</f>
        <v>0</v>
      </c>
      <c r="AD2" s="78" t="e">
        <f>VLOOKUP('（提出用）申請時情報フォーム'!C27,入力タブ!D:E,2,FALSE)</f>
        <v>#N/A</v>
      </c>
      <c r="AE2" s="78">
        <f>'（提出用）申請時情報フォーム'!C27</f>
        <v>0</v>
      </c>
      <c r="AF2" s="78" t="e">
        <f>VLOOKUP('（提出用）申請時情報フォーム'!C28,入力タブ!G:H,2,FALSE)</f>
        <v>#N/A</v>
      </c>
      <c r="AG2" s="78">
        <f>'（提出用）申請時情報フォーム'!C28</f>
        <v>0</v>
      </c>
      <c r="AH2" s="78">
        <f>'（提出用）申請時情報フォーム'!C29</f>
        <v>0</v>
      </c>
      <c r="AI2" s="78">
        <f>'（提出用）申請時情報フォーム'!C30</f>
        <v>0</v>
      </c>
      <c r="AJ2" s="78" t="str">
        <f>IF(ISBLANK('（提出用）申請時情報フォーム'!C31),"",'（提出用）申請時情報フォーム'!C31)</f>
        <v/>
      </c>
      <c r="AK2" s="78" t="str">
        <f>IF(ISBLANK('（提出用）申請時情報フォーム'!C32),"",'（提出用）申請時情報フォーム'!C32)</f>
        <v/>
      </c>
      <c r="AL2" s="78">
        <f>'（提出用）申請時情報フォーム'!C33</f>
        <v>0</v>
      </c>
      <c r="AM2" s="78" t="e">
        <f>VLOOKUP('（提出用）申請時情報フォーム'!C34,入力タブ!J:K,2,FALSE)</f>
        <v>#N/A</v>
      </c>
      <c r="AN2" s="160" t="e">
        <f>IF(VLOOKUP('（提出用）申請時情報フォーム'!C34,入力タブ!J:K,2,FALSE)=99,'（提出用）申請時情報フォーム'!D35,'（提出用）申請時情報フォーム'!C34)</f>
        <v>#N/A</v>
      </c>
      <c r="AO2" s="81">
        <f>'（提出用）申請時情報フォーム'!C38</f>
        <v>0</v>
      </c>
      <c r="AP2" s="81">
        <f>'（提出用）申請時情報フォーム'!C39</f>
        <v>0</v>
      </c>
      <c r="AQ2" s="78" t="str">
        <f>'（提出用）申請時情報フォーム'!C42 &amp; "　" &amp; '（提出用）申請時情報フォーム'!D42</f>
        <v>　</v>
      </c>
      <c r="AR2" s="78">
        <f>'（提出用）申請時情報フォーム'!E42</f>
        <v>0</v>
      </c>
      <c r="AS2" s="78" t="str">
        <f>'（提出用）申請時情報フォーム'!C43 &amp; "　" &amp; '（提出用）申請時情報フォーム'!D43</f>
        <v>　</v>
      </c>
      <c r="AT2" s="78">
        <f>'（提出用）申請時情報フォーム'!E43</f>
        <v>0</v>
      </c>
      <c r="AU2" s="78" t="str">
        <f>'（提出用）申請時情報フォーム'!C44 &amp; "　" &amp; '（提出用）申請時情報フォーム'!D44</f>
        <v>　</v>
      </c>
      <c r="AV2" s="78">
        <f>'（提出用）申請時情報フォーム'!E44</f>
        <v>0</v>
      </c>
      <c r="AW2" s="78" t="str">
        <f>IF(AND(ISBLANK('（提出用）申請時情報フォーム'!C45),ISBLANK('（提出用）申請時情報フォーム'!D45)),"",'（提出用）申請時情報フォーム'!C45 &amp; "　" &amp; '（提出用）申請時情報フォーム'!D45)</f>
        <v/>
      </c>
      <c r="AX2" s="78" t="str">
        <f>IF(ISBLANK('（提出用）申請時情報フォーム'!E45),"",'（提出用）申請時情報フォーム'!E45)</f>
        <v/>
      </c>
      <c r="AY2" s="161" t="str">
        <f>IF(AND(ISBLANK('（提出用）申請時情報フォーム'!C46),ISBLANK('（提出用）申請時情報フォーム'!D46)),"",'（提出用）申請時情報フォーム'!C46 &amp; "　" &amp; '（提出用）申請時情報フォーム'!D46)</f>
        <v/>
      </c>
      <c r="AZ2" s="161" t="str">
        <f>IF(ISBLANK('（提出用）申請時情報フォーム'!E46),"",'（提出用）申請時情報フォーム'!E46)</f>
        <v/>
      </c>
      <c r="BA2" s="161" t="str">
        <f>IF(AND(ISBLANK('（提出用）申請時情報フォーム'!C47),ISBLANK('（提出用）申請時情報フォーム'!D47)),"",'（提出用）申請時情報フォーム'!C47 &amp; "　" &amp; '（提出用）申請時情報フォーム'!D47)</f>
        <v/>
      </c>
      <c r="BB2" s="161" t="str">
        <f>IF(ISBLANK('（提出用）申請時情報フォーム'!E47),"",'（提出用）申請時情報フォーム'!E47)</f>
        <v/>
      </c>
      <c r="BC2" s="161" t="str">
        <f>IF(AND(ISBLANK('（提出用）申請時情報フォーム'!C48),ISBLANK('（提出用）申請時情報フォーム'!D48)),"",'（提出用）申請時情報フォーム'!C48 &amp; "　" &amp; '（提出用）申請時情報フォーム'!D48)</f>
        <v/>
      </c>
      <c r="BD2" s="161" t="str">
        <f>IF(ISBLANK('（提出用）申請時情報フォーム'!E48),"",'（提出用）申請時情報フォーム'!E48)</f>
        <v/>
      </c>
    </row>
  </sheetData>
  <customSheetViews>
    <customSheetView guid="{3E35AAB7-4578-42FA-82DC-9186684AD379}" zeroValues="0" state="hidden">
      <selection activeCell="J2" sqref="J2:J4"/>
      <pageMargins left="0" right="0" top="0" bottom="0" header="0" footer="0"/>
      <pageSetup paperSize="9" orientation="portrait" r:id="rId1"/>
    </customSheetView>
    <customSheetView guid="{3F53AC2D-B85F-4157-BF89-65B24AE7942F}" zeroValues="0">
      <selection activeCell="F15" sqref="F15"/>
      <pageMargins left="0" right="0" top="0" bottom="0" header="0" footer="0"/>
      <pageSetup paperSize="9" orientation="portrait" r:id="rId2"/>
    </customSheetView>
  </customSheetViews>
  <phoneticPr fontId="6"/>
  <pageMargins left="0.7" right="0.7"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dimension ref="A1:AE49"/>
  <sheetViews>
    <sheetView topLeftCell="C1" workbookViewId="0">
      <selection activeCell="A2" sqref="A2"/>
    </sheetView>
  </sheetViews>
  <sheetFormatPr defaultColWidth="8.81640625" defaultRowHeight="14.5"/>
  <cols>
    <col min="1" max="1" width="16.81640625" style="37" bestFit="1" customWidth="1"/>
    <col min="2" max="2" width="14.1796875" style="37" customWidth="1"/>
    <col min="3" max="3" width="4.26953125" style="37" customWidth="1"/>
    <col min="4" max="4" width="19.81640625" style="37" customWidth="1"/>
    <col min="5" max="6" width="4.26953125" style="37" customWidth="1"/>
    <col min="7" max="7" width="16.1796875" style="37" customWidth="1"/>
    <col min="8" max="9" width="4.26953125" style="37" customWidth="1"/>
    <col min="10" max="10" width="33.81640625" style="37" customWidth="1"/>
    <col min="11" max="12" width="4.26953125" style="37" customWidth="1"/>
    <col min="13" max="13" width="21.7265625" style="37" customWidth="1"/>
    <col min="14" max="15" width="5" style="37" customWidth="1"/>
    <col min="16" max="16" width="3" style="37" bestFit="1" customWidth="1"/>
    <col min="17" max="17" width="4.26953125" style="37" customWidth="1"/>
    <col min="18" max="18" width="17.1796875" style="37" customWidth="1"/>
    <col min="19" max="19" width="4.26953125" style="37" customWidth="1"/>
    <col min="20" max="20" width="10.1796875" style="37" customWidth="1"/>
    <col min="21" max="21" width="4.26953125" style="37" customWidth="1"/>
    <col min="22" max="22" width="12.81640625" style="37" customWidth="1"/>
    <col min="23" max="23" width="4.26953125" style="37" customWidth="1"/>
    <col min="24" max="24" width="9" style="37" bestFit="1" customWidth="1"/>
    <col min="25" max="26" width="4.26953125" style="37" customWidth="1"/>
    <col min="27" max="27" width="9.1796875" style="37" customWidth="1"/>
    <col min="28" max="28" width="3.1796875" style="37" bestFit="1" customWidth="1"/>
    <col min="29" max="29" width="4.26953125" style="37" customWidth="1"/>
    <col min="30" max="16384" width="8.81640625" style="37"/>
  </cols>
  <sheetData>
    <row r="1" spans="1:31">
      <c r="A1" s="37" t="s">
        <v>49</v>
      </c>
      <c r="B1" s="37">
        <v>-1</v>
      </c>
      <c r="D1" s="37" t="s">
        <v>49</v>
      </c>
      <c r="E1" s="37">
        <v>-1</v>
      </c>
      <c r="G1" s="37" t="s">
        <v>49</v>
      </c>
      <c r="H1" s="37">
        <v>-1</v>
      </c>
      <c r="J1" s="37" t="s">
        <v>49</v>
      </c>
      <c r="K1" s="37">
        <v>-1</v>
      </c>
      <c r="M1" s="37" t="s">
        <v>49</v>
      </c>
      <c r="N1" s="37">
        <v>-1</v>
      </c>
      <c r="P1" s="37" t="s">
        <v>49</v>
      </c>
      <c r="Q1" s="37">
        <v>-1</v>
      </c>
      <c r="X1" s="37" t="s">
        <v>49</v>
      </c>
      <c r="Y1" s="37">
        <v>-1</v>
      </c>
      <c r="AA1" s="37" t="s">
        <v>49</v>
      </c>
      <c r="AB1" s="37">
        <v>-1</v>
      </c>
      <c r="AD1" s="37" t="s">
        <v>49</v>
      </c>
      <c r="AE1" s="37">
        <v>-1</v>
      </c>
    </row>
    <row r="2" spans="1:31" ht="14.25" customHeight="1">
      <c r="A2" s="37" t="s">
        <v>145</v>
      </c>
      <c r="B2" s="37">
        <v>51</v>
      </c>
      <c r="D2" s="38" t="s">
        <v>146</v>
      </c>
      <c r="E2" s="82" t="s">
        <v>147</v>
      </c>
      <c r="G2" s="37" t="s">
        <v>148</v>
      </c>
      <c r="H2" s="37">
        <v>56</v>
      </c>
      <c r="J2" s="88" t="s">
        <v>149</v>
      </c>
      <c r="K2" s="86">
        <v>8</v>
      </c>
      <c r="M2" s="39" t="s">
        <v>150</v>
      </c>
      <c r="N2" s="37">
        <v>510201</v>
      </c>
      <c r="P2" s="37" t="s">
        <v>151</v>
      </c>
      <c r="Q2" s="37">
        <v>1</v>
      </c>
      <c r="R2" s="37" t="s">
        <v>152</v>
      </c>
      <c r="T2" s="37" t="s">
        <v>153</v>
      </c>
      <c r="V2" s="37" t="s">
        <v>154</v>
      </c>
      <c r="X2" s="44" t="s">
        <v>155</v>
      </c>
      <c r="Y2" s="44" t="s">
        <v>147</v>
      </c>
      <c r="Z2" s="45"/>
      <c r="AA2" s="37" t="s">
        <v>156</v>
      </c>
      <c r="AB2" s="37">
        <v>1</v>
      </c>
      <c r="AC2" s="45"/>
      <c r="AD2" s="37" t="s">
        <v>157</v>
      </c>
      <c r="AE2" s="37">
        <v>392</v>
      </c>
    </row>
    <row r="3" spans="1:31" ht="14.25" customHeight="1">
      <c r="A3" s="37" t="s">
        <v>158</v>
      </c>
      <c r="B3" s="37">
        <v>52</v>
      </c>
      <c r="D3" s="38" t="s">
        <v>159</v>
      </c>
      <c r="E3" s="82" t="s">
        <v>160</v>
      </c>
      <c r="G3" s="37" t="s">
        <v>161</v>
      </c>
      <c r="H3" s="37">
        <v>57</v>
      </c>
      <c r="J3" s="87" t="s">
        <v>162</v>
      </c>
      <c r="K3" s="86">
        <v>9</v>
      </c>
      <c r="M3" s="41" t="s">
        <v>163</v>
      </c>
      <c r="N3" s="37">
        <v>510203</v>
      </c>
      <c r="P3" s="37" t="s">
        <v>164</v>
      </c>
      <c r="Q3" s="37">
        <v>2</v>
      </c>
      <c r="R3" s="37" t="s">
        <v>165</v>
      </c>
      <c r="T3" s="37" t="s">
        <v>166</v>
      </c>
      <c r="V3" s="37" t="s">
        <v>167</v>
      </c>
      <c r="X3" s="44" t="s">
        <v>168</v>
      </c>
      <c r="Y3" s="44" t="s">
        <v>160</v>
      </c>
      <c r="Z3" s="45"/>
      <c r="AA3" s="37" t="s">
        <v>169</v>
      </c>
      <c r="AB3" s="37">
        <v>2</v>
      </c>
      <c r="AC3" s="45"/>
      <c r="AD3" s="37" t="s">
        <v>170</v>
      </c>
      <c r="AE3" s="37">
        <v>410</v>
      </c>
    </row>
    <row r="4" spans="1:31" ht="14.25" customHeight="1">
      <c r="A4" s="37" t="s">
        <v>171</v>
      </c>
      <c r="B4" s="37">
        <v>53</v>
      </c>
      <c r="D4" s="38" t="s">
        <v>172</v>
      </c>
      <c r="E4" s="82" t="s">
        <v>173</v>
      </c>
      <c r="G4" s="37" t="s">
        <v>1751</v>
      </c>
      <c r="H4" s="37">
        <v>58</v>
      </c>
      <c r="J4" s="87" t="s">
        <v>175</v>
      </c>
      <c r="K4" s="86">
        <v>10</v>
      </c>
      <c r="M4" s="39" t="s">
        <v>176</v>
      </c>
      <c r="N4" s="37">
        <v>510204</v>
      </c>
      <c r="R4" s="37" t="s">
        <v>177</v>
      </c>
      <c r="V4" s="37" t="s">
        <v>178</v>
      </c>
      <c r="X4" s="44" t="s">
        <v>179</v>
      </c>
      <c r="Y4" s="44" t="s">
        <v>173</v>
      </c>
      <c r="Z4" s="45"/>
      <c r="AA4" s="37" t="s">
        <v>167</v>
      </c>
      <c r="AB4" s="37">
        <v>3</v>
      </c>
      <c r="AC4" s="45"/>
      <c r="AD4" s="37" t="s">
        <v>180</v>
      </c>
      <c r="AE4" s="37">
        <v>156</v>
      </c>
    </row>
    <row r="5" spans="1:31" ht="14.25" customHeight="1">
      <c r="A5" s="37" t="s">
        <v>1750</v>
      </c>
      <c r="B5" s="37">
        <v>54</v>
      </c>
      <c r="D5" s="38" t="s">
        <v>182</v>
      </c>
      <c r="E5" s="82" t="s">
        <v>183</v>
      </c>
      <c r="G5" s="37" t="s">
        <v>174</v>
      </c>
      <c r="H5" s="37">
        <v>65</v>
      </c>
      <c r="J5" s="87" t="s">
        <v>185</v>
      </c>
      <c r="K5" s="86">
        <v>2</v>
      </c>
      <c r="M5" s="39" t="s">
        <v>186</v>
      </c>
      <c r="N5" s="37">
        <v>510205</v>
      </c>
      <c r="V5" s="37" t="s">
        <v>187</v>
      </c>
      <c r="X5" s="44" t="s">
        <v>188</v>
      </c>
      <c r="Y5" s="44" t="s">
        <v>183</v>
      </c>
      <c r="Z5" s="45"/>
      <c r="AC5" s="45"/>
      <c r="AD5" s="37" t="s">
        <v>181</v>
      </c>
      <c r="AE5" s="37">
        <v>99</v>
      </c>
    </row>
    <row r="6" spans="1:31" ht="14.25" customHeight="1">
      <c r="A6" s="37" t="s">
        <v>181</v>
      </c>
      <c r="B6" s="37">
        <v>99</v>
      </c>
      <c r="C6" s="38"/>
      <c r="D6" s="38" t="s">
        <v>189</v>
      </c>
      <c r="E6" s="82" t="s">
        <v>190</v>
      </c>
      <c r="F6" s="43"/>
      <c r="G6" s="37" t="s">
        <v>184</v>
      </c>
      <c r="H6" s="37">
        <v>86</v>
      </c>
      <c r="I6" s="38"/>
      <c r="J6" s="87" t="s">
        <v>192</v>
      </c>
      <c r="K6" s="86">
        <v>3</v>
      </c>
      <c r="L6" s="38"/>
      <c r="M6" s="39" t="s">
        <v>193</v>
      </c>
      <c r="N6" s="37">
        <v>510206</v>
      </c>
      <c r="Q6" s="38"/>
      <c r="S6" s="38"/>
      <c r="U6" s="38"/>
      <c r="V6" s="37" t="s">
        <v>178</v>
      </c>
      <c r="W6" s="38"/>
      <c r="X6" s="44" t="s">
        <v>194</v>
      </c>
      <c r="Y6" s="44" t="s">
        <v>195</v>
      </c>
      <c r="Z6" s="45"/>
      <c r="AC6" s="45"/>
    </row>
    <row r="7" spans="1:31" ht="14.25" customHeight="1">
      <c r="A7" s="38"/>
      <c r="B7" s="38"/>
      <c r="C7" s="38"/>
      <c r="D7" s="38" t="s">
        <v>196</v>
      </c>
      <c r="E7" s="82" t="s">
        <v>197</v>
      </c>
      <c r="F7" s="43"/>
      <c r="G7" s="37" t="s">
        <v>191</v>
      </c>
      <c r="H7" s="38">
        <v>87</v>
      </c>
      <c r="I7" s="38"/>
      <c r="J7" s="87" t="s">
        <v>199</v>
      </c>
      <c r="K7" s="86">
        <v>99</v>
      </c>
      <c r="L7" s="38"/>
      <c r="M7" s="41" t="s">
        <v>200</v>
      </c>
      <c r="N7" s="37">
        <v>510207</v>
      </c>
      <c r="Q7" s="38"/>
      <c r="S7" s="38"/>
      <c r="U7" s="38"/>
      <c r="V7" s="37" t="s">
        <v>156</v>
      </c>
      <c r="W7" s="38"/>
      <c r="X7" s="44" t="s">
        <v>201</v>
      </c>
      <c r="Y7" s="44" t="s">
        <v>202</v>
      </c>
      <c r="Z7" s="45"/>
      <c r="AC7" s="45"/>
    </row>
    <row r="8" spans="1:31">
      <c r="A8" s="38"/>
      <c r="B8" s="38"/>
      <c r="C8" s="38"/>
      <c r="D8" s="38"/>
      <c r="E8" s="38"/>
      <c r="F8" s="38"/>
      <c r="G8" s="37" t="s">
        <v>198</v>
      </c>
      <c r="H8" s="38">
        <v>88</v>
      </c>
      <c r="I8" s="38"/>
      <c r="J8" s="84"/>
      <c r="K8" s="85"/>
      <c r="L8" s="38"/>
      <c r="M8" s="39" t="s">
        <v>203</v>
      </c>
      <c r="N8" s="38">
        <v>520201</v>
      </c>
      <c r="Q8" s="38"/>
      <c r="S8" s="38"/>
      <c r="U8" s="38"/>
      <c r="V8" s="37" t="s">
        <v>169</v>
      </c>
      <c r="W8" s="38"/>
      <c r="X8" s="44" t="s">
        <v>204</v>
      </c>
      <c r="Y8" s="44" t="s">
        <v>205</v>
      </c>
      <c r="Z8" s="45"/>
      <c r="AC8" s="45"/>
    </row>
    <row r="9" spans="1:31">
      <c r="A9" s="38"/>
      <c r="B9" s="38"/>
      <c r="C9" s="38"/>
      <c r="D9" s="38"/>
      <c r="E9" s="38"/>
      <c r="F9" s="38"/>
      <c r="G9" s="38"/>
      <c r="H9" s="38"/>
      <c r="I9" s="38"/>
      <c r="L9" s="38"/>
      <c r="M9" s="39" t="s">
        <v>206</v>
      </c>
      <c r="N9" s="38">
        <v>520202</v>
      </c>
      <c r="O9" s="43"/>
      <c r="Q9" s="38"/>
      <c r="S9" s="38"/>
      <c r="U9" s="38"/>
      <c r="W9" s="38"/>
      <c r="X9" s="44" t="s">
        <v>207</v>
      </c>
      <c r="Y9" s="44" t="s">
        <v>208</v>
      </c>
      <c r="Z9" s="45"/>
      <c r="AC9" s="45"/>
    </row>
    <row r="10" spans="1:31">
      <c r="A10" s="38"/>
      <c r="B10" s="38"/>
      <c r="C10" s="38"/>
      <c r="D10" s="38"/>
      <c r="E10" s="38"/>
      <c r="F10" s="38"/>
      <c r="G10" s="38"/>
      <c r="H10" s="38"/>
      <c r="I10" s="38"/>
      <c r="J10" s="38"/>
      <c r="K10" s="38"/>
      <c r="L10" s="38"/>
      <c r="M10" s="39" t="s">
        <v>209</v>
      </c>
      <c r="N10" s="38">
        <v>520203</v>
      </c>
      <c r="O10" s="43"/>
      <c r="Q10" s="38"/>
      <c r="S10" s="38"/>
      <c r="U10" s="38"/>
      <c r="W10" s="38"/>
      <c r="X10" s="44" t="s">
        <v>210</v>
      </c>
      <c r="Y10" s="44" t="s">
        <v>211</v>
      </c>
      <c r="Z10" s="45"/>
      <c r="AC10" s="45"/>
    </row>
    <row r="11" spans="1:31">
      <c r="A11" s="38"/>
      <c r="B11" s="38"/>
      <c r="C11" s="38"/>
      <c r="D11" s="38"/>
      <c r="E11" s="38"/>
      <c r="F11" s="38"/>
      <c r="G11" s="38"/>
      <c r="H11" s="38"/>
      <c r="I11" s="38"/>
      <c r="J11" s="38"/>
      <c r="K11" s="38"/>
      <c r="L11" s="38"/>
      <c r="M11" s="39" t="s">
        <v>212</v>
      </c>
      <c r="N11" s="38">
        <v>520204</v>
      </c>
      <c r="O11" s="43"/>
      <c r="Q11" s="38"/>
      <c r="S11" s="38"/>
      <c r="U11" s="38"/>
      <c r="W11" s="38"/>
      <c r="X11" s="44" t="s">
        <v>213</v>
      </c>
      <c r="Y11" s="44" t="s">
        <v>190</v>
      </c>
      <c r="Z11" s="45"/>
      <c r="AC11" s="45"/>
    </row>
    <row r="12" spans="1:31">
      <c r="A12" s="40"/>
      <c r="B12" s="40"/>
      <c r="C12" s="40"/>
      <c r="D12" s="40"/>
      <c r="E12" s="40"/>
      <c r="F12" s="40"/>
      <c r="G12" s="40"/>
      <c r="H12" s="40"/>
      <c r="I12" s="40"/>
      <c r="J12" s="38"/>
      <c r="K12" s="38"/>
      <c r="L12" s="40"/>
      <c r="M12" s="39" t="s">
        <v>214</v>
      </c>
      <c r="N12" s="38">
        <v>520205</v>
      </c>
      <c r="O12" s="43"/>
      <c r="Q12" s="40"/>
      <c r="S12" s="40"/>
      <c r="U12" s="40"/>
      <c r="V12" s="37" t="s">
        <v>49</v>
      </c>
      <c r="W12" s="40">
        <v>-1</v>
      </c>
      <c r="X12" s="44" t="s">
        <v>215</v>
      </c>
      <c r="Y12" s="44" t="s">
        <v>216</v>
      </c>
      <c r="Z12" s="45"/>
      <c r="AC12" s="45"/>
    </row>
    <row r="13" spans="1:31">
      <c r="J13" s="40"/>
      <c r="K13" s="40"/>
      <c r="M13" s="39" t="s">
        <v>217</v>
      </c>
      <c r="N13" s="38">
        <v>520206</v>
      </c>
      <c r="O13" s="43"/>
      <c r="V13" s="37" t="s">
        <v>154</v>
      </c>
      <c r="W13" s="37">
        <v>11</v>
      </c>
      <c r="X13" s="44" t="s">
        <v>218</v>
      </c>
      <c r="Y13" s="44" t="s">
        <v>219</v>
      </c>
      <c r="Z13" s="45"/>
      <c r="AC13" s="45"/>
    </row>
    <row r="14" spans="1:31">
      <c r="M14" s="39" t="s">
        <v>220</v>
      </c>
      <c r="N14" s="37">
        <v>530201</v>
      </c>
      <c r="O14" s="43"/>
      <c r="V14" s="37" t="s">
        <v>187</v>
      </c>
      <c r="W14" s="37">
        <v>12</v>
      </c>
      <c r="X14" s="44" t="s">
        <v>221</v>
      </c>
      <c r="Y14" s="44" t="s">
        <v>222</v>
      </c>
      <c r="Z14" s="45"/>
      <c r="AC14" s="45"/>
    </row>
    <row r="15" spans="1:31">
      <c r="M15" s="39" t="s">
        <v>223</v>
      </c>
      <c r="N15" s="37">
        <v>530202</v>
      </c>
      <c r="X15" s="44" t="s">
        <v>224</v>
      </c>
      <c r="Y15" s="44" t="s">
        <v>225</v>
      </c>
      <c r="Z15" s="45"/>
      <c r="AC15" s="45"/>
    </row>
    <row r="16" spans="1:31">
      <c r="B16" s="147"/>
      <c r="M16" s="39" t="s">
        <v>226</v>
      </c>
      <c r="N16" s="37">
        <v>530203</v>
      </c>
      <c r="X16" s="44" t="s">
        <v>227</v>
      </c>
      <c r="Y16" s="44" t="s">
        <v>228</v>
      </c>
      <c r="Z16" s="45"/>
      <c r="AC16" s="45"/>
    </row>
    <row r="17" spans="1:29">
      <c r="M17" s="39" t="s">
        <v>229</v>
      </c>
      <c r="N17" s="37">
        <v>530204</v>
      </c>
      <c r="X17" s="44" t="s">
        <v>230</v>
      </c>
      <c r="Y17" s="44" t="s">
        <v>231</v>
      </c>
      <c r="Z17" s="45"/>
      <c r="AC17" s="45"/>
    </row>
    <row r="18" spans="1:29">
      <c r="D18" s="151"/>
      <c r="M18" s="41" t="s">
        <v>232</v>
      </c>
      <c r="N18" s="37">
        <v>530205</v>
      </c>
      <c r="X18" s="44" t="s">
        <v>233</v>
      </c>
      <c r="Y18" s="44" t="s">
        <v>234</v>
      </c>
      <c r="Z18" s="45"/>
      <c r="AC18" s="45"/>
    </row>
    <row r="19" spans="1:29">
      <c r="B19" s="151"/>
      <c r="M19" s="39" t="s">
        <v>235</v>
      </c>
      <c r="N19" s="37">
        <v>530206</v>
      </c>
      <c r="X19" s="44" t="s">
        <v>236</v>
      </c>
      <c r="Y19" s="44" t="s">
        <v>237</v>
      </c>
      <c r="Z19" s="45"/>
      <c r="AC19" s="45"/>
    </row>
    <row r="20" spans="1:29">
      <c r="M20" s="39" t="s">
        <v>238</v>
      </c>
      <c r="N20" s="37">
        <v>530207</v>
      </c>
      <c r="V20" s="37" t="s">
        <v>49</v>
      </c>
      <c r="W20" s="37">
        <v>-1</v>
      </c>
      <c r="X20" s="44" t="s">
        <v>239</v>
      </c>
      <c r="Y20" s="44" t="s">
        <v>240</v>
      </c>
      <c r="Z20" s="45"/>
      <c r="AC20" s="45"/>
    </row>
    <row r="21" spans="1:29">
      <c r="A21" s="37" t="s">
        <v>241</v>
      </c>
      <c r="B21" s="37">
        <f>IF(アクセス読み取り用!L2&lt;DATE(1901,1,1),0,IF(アクセス読み取り用!L2&lt;DATE(2018,4,1),1,2))</f>
        <v>0</v>
      </c>
      <c r="C21" s="37" t="s">
        <v>242</v>
      </c>
      <c r="M21" s="39" t="s">
        <v>243</v>
      </c>
      <c r="N21" s="37">
        <v>530208</v>
      </c>
      <c r="V21" s="37" t="s">
        <v>178</v>
      </c>
      <c r="W21" s="37">
        <v>21</v>
      </c>
      <c r="X21" s="44" t="s">
        <v>244</v>
      </c>
      <c r="Y21" s="44" t="s">
        <v>197</v>
      </c>
      <c r="Z21" s="45"/>
      <c r="AC21" s="45"/>
    </row>
    <row r="22" spans="1:29">
      <c r="A22" s="37" t="s">
        <v>245</v>
      </c>
      <c r="B22" s="37">
        <f>IF(アクセス読み取り用!A2="",0,IF(COUNTIF(アクセス読み取り用!A2,"*H*"),1,2))</f>
        <v>0</v>
      </c>
      <c r="C22" s="37" t="s">
        <v>246</v>
      </c>
      <c r="M22" s="39" t="s">
        <v>247</v>
      </c>
      <c r="N22" s="37">
        <v>530209</v>
      </c>
      <c r="V22" s="37" t="s">
        <v>169</v>
      </c>
      <c r="W22" s="37">
        <v>31</v>
      </c>
      <c r="X22" s="44" t="s">
        <v>248</v>
      </c>
      <c r="Y22" s="44" t="s">
        <v>249</v>
      </c>
      <c r="Z22" s="45"/>
      <c r="AC22" s="45"/>
    </row>
    <row r="23" spans="1:29">
      <c r="A23" s="37" t="s">
        <v>250</v>
      </c>
      <c r="B23" s="37" t="e">
        <f>IF(アクセス読み取り用!V2=53,1,0)</f>
        <v>#N/A</v>
      </c>
      <c r="C23" s="37" t="s">
        <v>251</v>
      </c>
      <c r="M23" s="39" t="s">
        <v>252</v>
      </c>
      <c r="N23" s="37">
        <v>530210</v>
      </c>
      <c r="X23" s="44" t="s">
        <v>253</v>
      </c>
      <c r="Y23" s="44" t="s">
        <v>254</v>
      </c>
      <c r="Z23" s="45"/>
      <c r="AC23" s="45"/>
    </row>
    <row r="24" spans="1:29">
      <c r="A24" s="37" t="s">
        <v>255</v>
      </c>
      <c r="B24" s="37" t="e">
        <f>IF(アクセス読み取り用!X2="08",1,IF(アクセス読み取り用!X2="09",2,IF(アクセス読み取り用!X2="10",3,0)))</f>
        <v>#N/A</v>
      </c>
      <c r="C24" s="37" t="s">
        <v>256</v>
      </c>
      <c r="G24" s="40"/>
      <c r="M24" s="39" t="s">
        <v>257</v>
      </c>
      <c r="N24" s="37">
        <v>530411</v>
      </c>
      <c r="X24" s="44" t="s">
        <v>258</v>
      </c>
      <c r="Y24" s="44" t="s">
        <v>259</v>
      </c>
      <c r="Z24" s="45"/>
      <c r="AC24" s="45"/>
    </row>
    <row r="25" spans="1:29">
      <c r="A25" s="37" t="s">
        <v>260</v>
      </c>
      <c r="B25" s="37" t="e">
        <f>IF(AND(B23=1,B24&gt;=1),1,0)</f>
        <v>#N/A</v>
      </c>
      <c r="C25" s="37" t="s">
        <v>261</v>
      </c>
      <c r="D25" s="40"/>
      <c r="G25" s="40"/>
      <c r="M25" s="37" t="s">
        <v>1752</v>
      </c>
      <c r="N25" s="37">
        <v>54</v>
      </c>
      <c r="X25" s="44" t="s">
        <v>262</v>
      </c>
      <c r="Y25" s="44" t="s">
        <v>263</v>
      </c>
      <c r="Z25" s="45"/>
      <c r="AC25" s="45"/>
    </row>
    <row r="26" spans="1:29">
      <c r="B26" s="37" t="str">
        <f>"早稲田大学大学院"&amp;"　"&amp;'（提出用）申請時情報フォーム'!C24</f>
        <v>早稲田大学大学院　</v>
      </c>
      <c r="D26" s="42"/>
      <c r="G26" s="42"/>
      <c r="M26" s="37" t="s">
        <v>181</v>
      </c>
      <c r="N26" s="37">
        <v>99</v>
      </c>
      <c r="X26" s="44" t="s">
        <v>264</v>
      </c>
      <c r="Y26" s="44" t="s">
        <v>265</v>
      </c>
      <c r="Z26" s="45"/>
      <c r="AC26" s="45"/>
    </row>
    <row r="27" spans="1:29">
      <c r="A27" s="37" t="s">
        <v>266</v>
      </c>
      <c r="B27" s="37" t="e">
        <f>IF(AND(B25=1,B24=1,B22=1),1,0)</f>
        <v>#N/A</v>
      </c>
      <c r="C27" s="148" t="s">
        <v>267</v>
      </c>
      <c r="D27" s="42"/>
      <c r="G27" s="42"/>
      <c r="J27" s="42"/>
      <c r="V27" s="37" t="s">
        <v>49</v>
      </c>
      <c r="W27" s="37">
        <v>-1</v>
      </c>
      <c r="X27" s="44" t="s">
        <v>268</v>
      </c>
      <c r="Y27" s="44" t="s">
        <v>269</v>
      </c>
      <c r="Z27" s="45"/>
      <c r="AC27" s="45"/>
    </row>
    <row r="28" spans="1:29">
      <c r="A28" s="37" t="s">
        <v>270</v>
      </c>
      <c r="B28" s="37" t="e">
        <f>IF(AND(B25=1,B24=1,B22=2),2,0)</f>
        <v>#N/A</v>
      </c>
      <c r="C28" s="148" t="s">
        <v>271</v>
      </c>
      <c r="D28" s="42"/>
      <c r="G28" s="42"/>
      <c r="J28" s="42"/>
      <c r="V28" s="37" t="s">
        <v>156</v>
      </c>
      <c r="W28" s="37">
        <v>22</v>
      </c>
      <c r="X28" s="44" t="s">
        <v>272</v>
      </c>
      <c r="Y28" s="44" t="s">
        <v>273</v>
      </c>
      <c r="Z28" s="45"/>
      <c r="AC28" s="45"/>
    </row>
    <row r="29" spans="1:29">
      <c r="A29" s="37" t="s">
        <v>274</v>
      </c>
      <c r="B29" s="37" t="e">
        <f>IF(AND(B25=1,B24=2),3,0)</f>
        <v>#N/A</v>
      </c>
      <c r="C29" s="149" t="s">
        <v>275</v>
      </c>
      <c r="D29" s="42"/>
      <c r="G29" s="42"/>
      <c r="J29" s="42"/>
      <c r="V29" s="37" t="s">
        <v>169</v>
      </c>
      <c r="W29" s="37">
        <v>31</v>
      </c>
      <c r="X29" s="44" t="s">
        <v>276</v>
      </c>
      <c r="Y29" s="44" t="s">
        <v>277</v>
      </c>
      <c r="Z29" s="45"/>
      <c r="AC29" s="45"/>
    </row>
    <row r="30" spans="1:29">
      <c r="A30" s="37" t="s">
        <v>278</v>
      </c>
      <c r="B30" s="37" t="e">
        <f>IF(AND(B25=1,B24=3,B21=1),4,0)</f>
        <v>#N/A</v>
      </c>
      <c r="C30" s="150" t="s">
        <v>279</v>
      </c>
      <c r="J30" s="42"/>
      <c r="V30" s="37" t="s">
        <v>167</v>
      </c>
      <c r="W30" s="37">
        <v>41</v>
      </c>
      <c r="X30" s="44" t="s">
        <v>280</v>
      </c>
      <c r="Y30" s="44" t="s">
        <v>281</v>
      </c>
      <c r="Z30" s="45"/>
      <c r="AC30" s="45"/>
    </row>
    <row r="31" spans="1:29">
      <c r="A31" s="37" t="s">
        <v>282</v>
      </c>
      <c r="B31" s="37" t="e">
        <f>IF(AND(B25=1,B24=3,B21=2),5,0)</f>
        <v>#N/A</v>
      </c>
      <c r="C31" s="149" t="s">
        <v>283</v>
      </c>
      <c r="X31" s="44" t="s">
        <v>284</v>
      </c>
      <c r="Y31" s="44" t="s">
        <v>285</v>
      </c>
      <c r="Z31" s="45"/>
      <c r="AC31" s="45"/>
    </row>
    <row r="32" spans="1:29">
      <c r="X32" s="44" t="s">
        <v>286</v>
      </c>
      <c r="Y32" s="44" t="s">
        <v>287</v>
      </c>
      <c r="Z32" s="45"/>
      <c r="AC32" s="45"/>
    </row>
    <row r="33" spans="2:29">
      <c r="B33" s="37" t="e">
        <f>IF(B25=0,0,MAX(B27:B31))</f>
        <v>#N/A</v>
      </c>
      <c r="C33" t="e">
        <f>IF(B33=0,B26,VLOOKUP(B33,B27:C31,2,FALSE))</f>
        <v>#N/A</v>
      </c>
      <c r="X33" s="44" t="s">
        <v>288</v>
      </c>
      <c r="Y33" s="44" t="s">
        <v>289</v>
      </c>
      <c r="Z33" s="45"/>
      <c r="AC33" s="45"/>
    </row>
    <row r="34" spans="2:29">
      <c r="X34" s="44" t="s">
        <v>290</v>
      </c>
      <c r="Y34" s="44" t="s">
        <v>291</v>
      </c>
      <c r="Z34" s="45"/>
      <c r="AC34" s="45"/>
    </row>
    <row r="35" spans="2:29">
      <c r="X35" s="44" t="s">
        <v>292</v>
      </c>
      <c r="Y35" s="44" t="s">
        <v>293</v>
      </c>
      <c r="Z35" s="45"/>
      <c r="AC35" s="45"/>
    </row>
    <row r="36" spans="2:29">
      <c r="V36" s="37" t="s">
        <v>49</v>
      </c>
      <c r="W36" s="37">
        <v>-1</v>
      </c>
      <c r="X36" s="44" t="s">
        <v>294</v>
      </c>
      <c r="Y36" s="44" t="s">
        <v>295</v>
      </c>
      <c r="Z36" s="45"/>
      <c r="AC36" s="45"/>
    </row>
    <row r="37" spans="2:29">
      <c r="V37" s="37" t="s">
        <v>178</v>
      </c>
      <c r="W37" s="37">
        <v>21</v>
      </c>
      <c r="X37" s="44" t="s">
        <v>296</v>
      </c>
      <c r="Y37" s="44" t="s">
        <v>297</v>
      </c>
      <c r="Z37" s="45"/>
      <c r="AC37" s="45"/>
    </row>
    <row r="38" spans="2:29">
      <c r="V38" s="37" t="s">
        <v>156</v>
      </c>
      <c r="W38" s="37">
        <v>22</v>
      </c>
      <c r="X38" s="44" t="s">
        <v>298</v>
      </c>
      <c r="Y38" s="44" t="s">
        <v>299</v>
      </c>
      <c r="Z38" s="45"/>
      <c r="AC38" s="45"/>
    </row>
    <row r="39" spans="2:29">
      <c r="V39" s="37" t="s">
        <v>169</v>
      </c>
      <c r="W39" s="37">
        <v>31</v>
      </c>
      <c r="X39" s="44" t="s">
        <v>300</v>
      </c>
      <c r="Y39" s="44" t="s">
        <v>301</v>
      </c>
      <c r="Z39" s="45"/>
      <c r="AC39" s="45"/>
    </row>
    <row r="40" spans="2:29">
      <c r="V40" s="37" t="s">
        <v>167</v>
      </c>
      <c r="W40" s="37">
        <v>41</v>
      </c>
      <c r="X40" s="44" t="s">
        <v>302</v>
      </c>
      <c r="Y40" s="44" t="s">
        <v>303</v>
      </c>
      <c r="Z40" s="45"/>
      <c r="AC40" s="45"/>
    </row>
    <row r="41" spans="2:29">
      <c r="X41" s="44" t="s">
        <v>304</v>
      </c>
      <c r="Y41" s="44" t="s">
        <v>305</v>
      </c>
      <c r="Z41" s="45"/>
      <c r="AC41" s="45"/>
    </row>
    <row r="42" spans="2:29">
      <c r="X42" s="44" t="s">
        <v>306</v>
      </c>
      <c r="Y42" s="44" t="s">
        <v>307</v>
      </c>
      <c r="Z42" s="45"/>
      <c r="AC42" s="45"/>
    </row>
    <row r="43" spans="2:29">
      <c r="X43" s="44" t="s">
        <v>308</v>
      </c>
      <c r="Y43" s="44" t="s">
        <v>309</v>
      </c>
      <c r="Z43" s="45"/>
      <c r="AC43" s="45"/>
    </row>
    <row r="44" spans="2:29">
      <c r="X44" s="44" t="s">
        <v>310</v>
      </c>
      <c r="Y44" s="44" t="s">
        <v>311</v>
      </c>
      <c r="Z44" s="45"/>
      <c r="AC44" s="45"/>
    </row>
    <row r="45" spans="2:29">
      <c r="X45" s="44" t="s">
        <v>312</v>
      </c>
      <c r="Y45" s="44" t="s">
        <v>313</v>
      </c>
      <c r="Z45" s="45"/>
      <c r="AC45" s="45"/>
    </row>
    <row r="46" spans="2:29">
      <c r="X46" s="44" t="s">
        <v>314</v>
      </c>
      <c r="Y46" s="44" t="s">
        <v>315</v>
      </c>
      <c r="Z46" s="45"/>
      <c r="AC46" s="45"/>
    </row>
    <row r="47" spans="2:29">
      <c r="X47" s="44" t="s">
        <v>316</v>
      </c>
      <c r="Y47" s="44" t="s">
        <v>317</v>
      </c>
      <c r="Z47" s="45"/>
      <c r="AC47" s="45"/>
    </row>
    <row r="48" spans="2:29">
      <c r="X48" s="44" t="s">
        <v>318</v>
      </c>
      <c r="Y48" s="44" t="s">
        <v>319</v>
      </c>
      <c r="Z48" s="45"/>
      <c r="AC48" s="45"/>
    </row>
    <row r="49" spans="24:25">
      <c r="X49" s="44" t="s">
        <v>320</v>
      </c>
      <c r="Y49" s="44">
        <v>99</v>
      </c>
    </row>
  </sheetData>
  <customSheetViews>
    <customSheetView guid="{3E35AAB7-4578-42FA-82DC-9186684AD379}" state="hidden">
      <selection activeCell="J2" sqref="J2:J4"/>
      <pageMargins left="0" right="0" top="0" bottom="0" header="0" footer="0"/>
      <pageSetup paperSize="9" orientation="portrait" r:id="rId1"/>
    </customSheetView>
    <customSheetView guid="{3F53AC2D-B85F-4157-BF89-65B24AE7942F}">
      <selection activeCell="J2" sqref="J2:J4"/>
      <pageMargins left="0" right="0" top="0" bottom="0" header="0" footer="0"/>
      <pageSetup paperSize="9" orientation="portrait" r:id="rId2"/>
    </customSheetView>
  </customSheetViews>
  <phoneticPr fontId="6"/>
  <pageMargins left="0.7" right="0.7" top="0.75" bottom="0.75" header="0.3" footer="0.3"/>
  <pageSetup paperSize="9" orientation="portrait" r:id="rId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J516"/>
  <sheetViews>
    <sheetView zoomScaleNormal="100" workbookViewId="0">
      <pane ySplit="1" topLeftCell="A491" activePane="bottomLeft" state="frozen"/>
      <selection activeCell="W18" sqref="W18"/>
      <selection pane="bottomLeft" activeCell="A514" sqref="A514"/>
    </sheetView>
  </sheetViews>
  <sheetFormatPr defaultColWidth="9.1796875" defaultRowHeight="13"/>
  <cols>
    <col min="1" max="1" width="69.36328125" style="92" bestFit="1" customWidth="1"/>
    <col min="2" max="2" width="33.453125" style="93" hidden="1" customWidth="1"/>
    <col min="3" max="3" width="13" style="92" hidden="1" customWidth="1"/>
    <col min="4" max="4" width="22.54296875" style="92" hidden="1" customWidth="1"/>
    <col min="5" max="5" width="13" style="92" hidden="1" customWidth="1"/>
    <col min="6" max="6" width="16" style="92" hidden="1" customWidth="1"/>
    <col min="7" max="7" width="9.81640625" style="92" hidden="1" customWidth="1"/>
    <col min="8" max="8" width="18" style="92" hidden="1" customWidth="1"/>
    <col min="9" max="10" width="48.08984375" style="92" bestFit="1" customWidth="1"/>
    <col min="11" max="16384" width="9.1796875" style="92"/>
  </cols>
  <sheetData>
    <row r="1" spans="1:10" ht="67.5" customHeight="1">
      <c r="A1" s="163" t="s">
        <v>321</v>
      </c>
      <c r="B1" s="89" t="s">
        <v>322</v>
      </c>
      <c r="C1" s="90" t="s">
        <v>323</v>
      </c>
      <c r="D1" s="90" t="s">
        <v>324</v>
      </c>
      <c r="E1" s="90" t="s">
        <v>325</v>
      </c>
      <c r="F1" s="90" t="s">
        <v>326</v>
      </c>
      <c r="G1" s="90" t="s">
        <v>327</v>
      </c>
      <c r="H1" s="90" t="s">
        <v>328</v>
      </c>
      <c r="I1" s="91" t="s">
        <v>118</v>
      </c>
      <c r="J1" s="91" t="s">
        <v>329</v>
      </c>
    </row>
    <row r="2" spans="1:10" ht="18.649999999999999" customHeight="1">
      <c r="A2" s="163" t="s">
        <v>330</v>
      </c>
      <c r="I2" s="167"/>
      <c r="J2" s="167"/>
    </row>
    <row r="3" spans="1:10">
      <c r="A3" s="100" t="str">
        <f t="shared" ref="A3:A66" si="0">I3&amp;"【"&amp;E3&amp;F3&amp;"】"</f>
        <v>集合論研究【510201000101】</v>
      </c>
      <c r="B3" s="164" t="s">
        <v>331</v>
      </c>
      <c r="C3" s="164" t="s">
        <v>332</v>
      </c>
      <c r="D3" s="164" t="s">
        <v>150</v>
      </c>
      <c r="E3" s="164" t="s">
        <v>333</v>
      </c>
      <c r="F3" s="164" t="s">
        <v>147</v>
      </c>
      <c r="G3" s="165">
        <v>2025</v>
      </c>
      <c r="H3" s="164" t="s">
        <v>333</v>
      </c>
      <c r="I3" s="164" t="s">
        <v>334</v>
      </c>
      <c r="J3" s="92" t="s">
        <v>334</v>
      </c>
    </row>
    <row r="4" spans="1:10">
      <c r="A4" s="100" t="str">
        <f t="shared" si="0"/>
        <v>代数的整数論研究【510201000201】</v>
      </c>
      <c r="B4" s="164" t="s">
        <v>335</v>
      </c>
      <c r="C4" s="164" t="s">
        <v>332</v>
      </c>
      <c r="D4" s="164" t="s">
        <v>150</v>
      </c>
      <c r="E4" s="164" t="s">
        <v>336</v>
      </c>
      <c r="F4" s="164" t="s">
        <v>147</v>
      </c>
      <c r="G4" s="165">
        <v>2025</v>
      </c>
      <c r="H4" s="164" t="s">
        <v>336</v>
      </c>
      <c r="I4" s="164" t="s">
        <v>337</v>
      </c>
      <c r="J4" s="92" t="s">
        <v>337</v>
      </c>
    </row>
    <row r="5" spans="1:10">
      <c r="A5" s="100" t="str">
        <f t="shared" si="0"/>
        <v>代数幾何学研究【510201000601】</v>
      </c>
      <c r="B5" s="164" t="s">
        <v>338</v>
      </c>
      <c r="C5" s="164" t="s">
        <v>332</v>
      </c>
      <c r="D5" s="164" t="s">
        <v>150</v>
      </c>
      <c r="E5" s="164" t="s">
        <v>339</v>
      </c>
      <c r="F5" s="164" t="s">
        <v>147</v>
      </c>
      <c r="G5" s="165">
        <v>2025</v>
      </c>
      <c r="H5" s="164" t="s">
        <v>339</v>
      </c>
      <c r="I5" s="164" t="s">
        <v>340</v>
      </c>
      <c r="J5" s="92" t="s">
        <v>340</v>
      </c>
    </row>
    <row r="6" spans="1:10">
      <c r="A6" s="100" t="str">
        <f t="shared" si="0"/>
        <v>代数幾何学研究【510201000701】</v>
      </c>
      <c r="B6" s="164" t="s">
        <v>341</v>
      </c>
      <c r="C6" s="164" t="s">
        <v>332</v>
      </c>
      <c r="D6" s="164" t="s">
        <v>150</v>
      </c>
      <c r="E6" s="164" t="s">
        <v>342</v>
      </c>
      <c r="F6" s="164" t="s">
        <v>147</v>
      </c>
      <c r="G6" s="165">
        <v>2025</v>
      </c>
      <c r="H6" s="164" t="s">
        <v>342</v>
      </c>
      <c r="I6" s="164" t="s">
        <v>340</v>
      </c>
      <c r="J6" s="92" t="s">
        <v>340</v>
      </c>
    </row>
    <row r="7" spans="1:10">
      <c r="A7" s="100" t="str">
        <f t="shared" si="0"/>
        <v>トポロジー研究【510201000801】</v>
      </c>
      <c r="B7" s="164" t="s">
        <v>343</v>
      </c>
      <c r="C7" s="164" t="s">
        <v>332</v>
      </c>
      <c r="D7" s="164" t="s">
        <v>150</v>
      </c>
      <c r="E7" s="164" t="s">
        <v>344</v>
      </c>
      <c r="F7" s="164" t="s">
        <v>147</v>
      </c>
      <c r="G7" s="165">
        <v>2025</v>
      </c>
      <c r="H7" s="164" t="s">
        <v>344</v>
      </c>
      <c r="I7" s="164" t="s">
        <v>345</v>
      </c>
      <c r="J7" s="92" t="s">
        <v>345</v>
      </c>
    </row>
    <row r="8" spans="1:10">
      <c r="A8" s="100" t="str">
        <f t="shared" si="0"/>
        <v>トポロジー研究【510201000901】</v>
      </c>
      <c r="B8" s="164" t="s">
        <v>346</v>
      </c>
      <c r="C8" s="164" t="s">
        <v>332</v>
      </c>
      <c r="D8" s="164" t="s">
        <v>150</v>
      </c>
      <c r="E8" s="164" t="s">
        <v>347</v>
      </c>
      <c r="F8" s="164" t="s">
        <v>147</v>
      </c>
      <c r="G8" s="165">
        <v>2025</v>
      </c>
      <c r="H8" s="164" t="s">
        <v>347</v>
      </c>
      <c r="I8" s="164" t="s">
        <v>345</v>
      </c>
      <c r="J8" s="92" t="s">
        <v>345</v>
      </c>
    </row>
    <row r="9" spans="1:10">
      <c r="A9" s="100" t="str">
        <f t="shared" si="0"/>
        <v>幾何学研究【510201001101】</v>
      </c>
      <c r="B9" s="164" t="s">
        <v>348</v>
      </c>
      <c r="C9" s="164" t="s">
        <v>332</v>
      </c>
      <c r="D9" s="164" t="s">
        <v>150</v>
      </c>
      <c r="E9" s="164" t="s">
        <v>349</v>
      </c>
      <c r="F9" s="164" t="s">
        <v>147</v>
      </c>
      <c r="G9" s="165">
        <v>2025</v>
      </c>
      <c r="H9" s="164" t="s">
        <v>349</v>
      </c>
      <c r="I9" s="164" t="s">
        <v>350</v>
      </c>
      <c r="J9" s="92" t="s">
        <v>350</v>
      </c>
    </row>
    <row r="10" spans="1:10">
      <c r="A10" s="100" t="str">
        <f t="shared" si="0"/>
        <v>偏微分方程式研究【510201001401】</v>
      </c>
      <c r="B10" s="164" t="s">
        <v>351</v>
      </c>
      <c r="C10" s="164" t="s">
        <v>332</v>
      </c>
      <c r="D10" s="164" t="s">
        <v>150</v>
      </c>
      <c r="E10" s="164" t="s">
        <v>352</v>
      </c>
      <c r="F10" s="164" t="s">
        <v>147</v>
      </c>
      <c r="G10" s="165">
        <v>2025</v>
      </c>
      <c r="H10" s="164" t="s">
        <v>352</v>
      </c>
      <c r="I10" s="164" t="s">
        <v>353</v>
      </c>
      <c r="J10" s="92" t="s">
        <v>353</v>
      </c>
    </row>
    <row r="11" spans="1:10">
      <c r="A11" s="100" t="str">
        <f t="shared" si="0"/>
        <v>偏微分方程式研究【510201001501】</v>
      </c>
      <c r="B11" s="164" t="s">
        <v>354</v>
      </c>
      <c r="C11" s="164" t="s">
        <v>332</v>
      </c>
      <c r="D11" s="164" t="s">
        <v>150</v>
      </c>
      <c r="E11" s="164" t="s">
        <v>355</v>
      </c>
      <c r="F11" s="164" t="s">
        <v>147</v>
      </c>
      <c r="G11" s="165">
        <v>2025</v>
      </c>
      <c r="H11" s="164" t="s">
        <v>355</v>
      </c>
      <c r="I11" s="164" t="s">
        <v>353</v>
      </c>
      <c r="J11" s="92" t="s">
        <v>353</v>
      </c>
    </row>
    <row r="12" spans="1:10">
      <c r="A12" s="100" t="str">
        <f t="shared" si="0"/>
        <v>関数解析・非線形偏微分方程式論研究【510201001701】</v>
      </c>
      <c r="B12" s="164" t="s">
        <v>356</v>
      </c>
      <c r="C12" s="164" t="s">
        <v>332</v>
      </c>
      <c r="D12" s="164" t="s">
        <v>150</v>
      </c>
      <c r="E12" s="164" t="s">
        <v>357</v>
      </c>
      <c r="F12" s="164" t="s">
        <v>147</v>
      </c>
      <c r="G12" s="165">
        <v>2025</v>
      </c>
      <c r="H12" s="164" t="s">
        <v>357</v>
      </c>
      <c r="I12" s="164" t="s">
        <v>358</v>
      </c>
      <c r="J12" s="92" t="s">
        <v>358</v>
      </c>
    </row>
    <row r="13" spans="1:10">
      <c r="A13" s="100" t="str">
        <f t="shared" si="0"/>
        <v>非線形解析研究【510201001901】</v>
      </c>
      <c r="B13" s="164" t="s">
        <v>359</v>
      </c>
      <c r="C13" s="164" t="s">
        <v>332</v>
      </c>
      <c r="D13" s="164" t="s">
        <v>150</v>
      </c>
      <c r="E13" s="164" t="s">
        <v>360</v>
      </c>
      <c r="F13" s="164" t="s">
        <v>147</v>
      </c>
      <c r="G13" s="165">
        <v>2025</v>
      </c>
      <c r="H13" s="164" t="s">
        <v>360</v>
      </c>
      <c r="I13" s="164" t="s">
        <v>361</v>
      </c>
      <c r="J13" s="92" t="s">
        <v>361</v>
      </c>
    </row>
    <row r="14" spans="1:10">
      <c r="A14" s="100" t="str">
        <f t="shared" si="0"/>
        <v>数理物質工学研究【510201002001】</v>
      </c>
      <c r="B14" s="164" t="s">
        <v>362</v>
      </c>
      <c r="C14" s="164" t="s">
        <v>332</v>
      </c>
      <c r="D14" s="164" t="s">
        <v>150</v>
      </c>
      <c r="E14" s="164" t="s">
        <v>363</v>
      </c>
      <c r="F14" s="164" t="s">
        <v>147</v>
      </c>
      <c r="G14" s="165">
        <v>2025</v>
      </c>
      <c r="H14" s="164" t="s">
        <v>363</v>
      </c>
      <c r="I14" s="164" t="s">
        <v>364</v>
      </c>
      <c r="J14" s="92" t="s">
        <v>364</v>
      </c>
    </row>
    <row r="15" spans="1:10">
      <c r="A15" s="100" t="str">
        <f t="shared" si="0"/>
        <v>非線形システム研究【510201002201】</v>
      </c>
      <c r="B15" s="164" t="s">
        <v>365</v>
      </c>
      <c r="C15" s="164" t="s">
        <v>332</v>
      </c>
      <c r="D15" s="164" t="s">
        <v>150</v>
      </c>
      <c r="E15" s="164" t="s">
        <v>366</v>
      </c>
      <c r="F15" s="164" t="s">
        <v>147</v>
      </c>
      <c r="G15" s="165">
        <v>2025</v>
      </c>
      <c r="H15" s="164" t="s">
        <v>366</v>
      </c>
      <c r="I15" s="164" t="s">
        <v>367</v>
      </c>
      <c r="J15" s="92" t="s">
        <v>367</v>
      </c>
    </row>
    <row r="16" spans="1:10">
      <c r="A16" s="100" t="str">
        <f t="shared" si="0"/>
        <v>相対論研究【510201002301】</v>
      </c>
      <c r="B16" s="164" t="s">
        <v>368</v>
      </c>
      <c r="C16" s="164" t="s">
        <v>332</v>
      </c>
      <c r="D16" s="164" t="s">
        <v>150</v>
      </c>
      <c r="E16" s="164" t="s">
        <v>369</v>
      </c>
      <c r="F16" s="164" t="s">
        <v>147</v>
      </c>
      <c r="G16" s="165">
        <v>2025</v>
      </c>
      <c r="H16" s="164" t="s">
        <v>369</v>
      </c>
      <c r="I16" s="164" t="s">
        <v>370</v>
      </c>
      <c r="J16" s="92" t="s">
        <v>370</v>
      </c>
    </row>
    <row r="17" spans="1:10">
      <c r="A17" s="100" t="str">
        <f t="shared" si="0"/>
        <v>数値解析研究【510201002401】</v>
      </c>
      <c r="B17" s="164" t="s">
        <v>371</v>
      </c>
      <c r="C17" s="164" t="s">
        <v>332</v>
      </c>
      <c r="D17" s="164" t="s">
        <v>150</v>
      </c>
      <c r="E17" s="164" t="s">
        <v>372</v>
      </c>
      <c r="F17" s="164" t="s">
        <v>147</v>
      </c>
      <c r="G17" s="165">
        <v>2025</v>
      </c>
      <c r="H17" s="164" t="s">
        <v>372</v>
      </c>
      <c r="I17" s="164" t="s">
        <v>373</v>
      </c>
      <c r="J17" s="92" t="s">
        <v>373</v>
      </c>
    </row>
    <row r="18" spans="1:10">
      <c r="A18" s="100" t="str">
        <f t="shared" si="0"/>
        <v>数値解析研究【510201002501】</v>
      </c>
      <c r="B18" s="164" t="s">
        <v>374</v>
      </c>
      <c r="C18" s="164" t="s">
        <v>332</v>
      </c>
      <c r="D18" s="164" t="s">
        <v>150</v>
      </c>
      <c r="E18" s="164" t="s">
        <v>375</v>
      </c>
      <c r="F18" s="164" t="s">
        <v>147</v>
      </c>
      <c r="G18" s="165">
        <v>2025</v>
      </c>
      <c r="H18" s="164" t="s">
        <v>375</v>
      </c>
      <c r="I18" s="164" t="s">
        <v>373</v>
      </c>
      <c r="J18" s="92" t="s">
        <v>373</v>
      </c>
    </row>
    <row r="19" spans="1:10">
      <c r="A19" s="100" t="str">
        <f t="shared" si="0"/>
        <v>情報理論研究【510201002701】</v>
      </c>
      <c r="B19" s="164" t="s">
        <v>376</v>
      </c>
      <c r="C19" s="164" t="s">
        <v>332</v>
      </c>
      <c r="D19" s="164" t="s">
        <v>150</v>
      </c>
      <c r="E19" s="164" t="s">
        <v>377</v>
      </c>
      <c r="F19" s="164" t="s">
        <v>147</v>
      </c>
      <c r="G19" s="165">
        <v>2025</v>
      </c>
      <c r="H19" s="164" t="s">
        <v>377</v>
      </c>
      <c r="I19" s="164" t="s">
        <v>378</v>
      </c>
      <c r="J19" s="92" t="s">
        <v>378</v>
      </c>
    </row>
    <row r="20" spans="1:10">
      <c r="A20" s="100" t="str">
        <f t="shared" si="0"/>
        <v>応用統計学研究【510201003101】</v>
      </c>
      <c r="B20" s="164" t="s">
        <v>379</v>
      </c>
      <c r="C20" s="164" t="s">
        <v>332</v>
      </c>
      <c r="D20" s="164" t="s">
        <v>150</v>
      </c>
      <c r="E20" s="164" t="s">
        <v>380</v>
      </c>
      <c r="F20" s="164" t="s">
        <v>147</v>
      </c>
      <c r="G20" s="165">
        <v>2025</v>
      </c>
      <c r="H20" s="164" t="s">
        <v>380</v>
      </c>
      <c r="I20" s="164" t="s">
        <v>381</v>
      </c>
      <c r="J20" s="92" t="s">
        <v>381</v>
      </c>
    </row>
    <row r="21" spans="1:10">
      <c r="A21" s="100" t="str">
        <f t="shared" si="0"/>
        <v>非線形システム研究【510201003301】</v>
      </c>
      <c r="B21" s="164" t="s">
        <v>382</v>
      </c>
      <c r="C21" s="164" t="s">
        <v>332</v>
      </c>
      <c r="D21" s="164" t="s">
        <v>150</v>
      </c>
      <c r="E21" s="164" t="s">
        <v>383</v>
      </c>
      <c r="F21" s="164" t="s">
        <v>147</v>
      </c>
      <c r="G21" s="165">
        <v>2025</v>
      </c>
      <c r="H21" s="164" t="s">
        <v>383</v>
      </c>
      <c r="I21" s="164" t="s">
        <v>367</v>
      </c>
      <c r="J21" s="92" t="s">
        <v>367</v>
      </c>
    </row>
    <row r="22" spans="1:10">
      <c r="A22" s="100" t="str">
        <f t="shared" si="0"/>
        <v>数学応用数理研究【510201003501】</v>
      </c>
      <c r="B22" s="164" t="s">
        <v>343</v>
      </c>
      <c r="C22" s="164" t="s">
        <v>332</v>
      </c>
      <c r="D22" s="164" t="s">
        <v>150</v>
      </c>
      <c r="E22" s="164" t="s">
        <v>384</v>
      </c>
      <c r="F22" s="164" t="s">
        <v>147</v>
      </c>
      <c r="G22" s="165">
        <v>2025</v>
      </c>
      <c r="H22" s="164" t="s">
        <v>384</v>
      </c>
      <c r="I22" s="164" t="s">
        <v>385</v>
      </c>
      <c r="J22" s="92" t="s">
        <v>385</v>
      </c>
    </row>
    <row r="23" spans="1:10">
      <c r="A23" s="100" t="str">
        <f t="shared" si="0"/>
        <v>双曲幾何学研究【510201003701】</v>
      </c>
      <c r="B23" s="164" t="s">
        <v>386</v>
      </c>
      <c r="C23" s="164" t="s">
        <v>332</v>
      </c>
      <c r="D23" s="164" t="s">
        <v>150</v>
      </c>
      <c r="E23" s="164" t="s">
        <v>387</v>
      </c>
      <c r="F23" s="164" t="s">
        <v>147</v>
      </c>
      <c r="G23" s="165">
        <v>2025</v>
      </c>
      <c r="H23" s="164" t="s">
        <v>387</v>
      </c>
      <c r="I23" s="164" t="s">
        <v>388</v>
      </c>
      <c r="J23" s="92" t="s">
        <v>388</v>
      </c>
    </row>
    <row r="24" spans="1:10">
      <c r="A24" s="100" t="str">
        <f t="shared" si="0"/>
        <v>応用確率モデル研究【510201003801】</v>
      </c>
      <c r="B24" s="164" t="s">
        <v>389</v>
      </c>
      <c r="C24" s="164" t="s">
        <v>332</v>
      </c>
      <c r="D24" s="164" t="s">
        <v>150</v>
      </c>
      <c r="E24" s="164" t="s">
        <v>390</v>
      </c>
      <c r="F24" s="164" t="s">
        <v>147</v>
      </c>
      <c r="G24" s="165">
        <v>2025</v>
      </c>
      <c r="H24" s="164" t="s">
        <v>390</v>
      </c>
      <c r="I24" s="164" t="s">
        <v>391</v>
      </c>
      <c r="J24" s="92" t="s">
        <v>391</v>
      </c>
    </row>
    <row r="25" spans="1:10">
      <c r="A25" s="100" t="str">
        <f t="shared" si="0"/>
        <v>複素解析幾何学研究【510201004201】</v>
      </c>
      <c r="B25" s="164" t="s">
        <v>392</v>
      </c>
      <c r="C25" s="164" t="s">
        <v>332</v>
      </c>
      <c r="D25" s="164" t="s">
        <v>150</v>
      </c>
      <c r="E25" s="164" t="s">
        <v>393</v>
      </c>
      <c r="F25" s="164" t="s">
        <v>147</v>
      </c>
      <c r="G25" s="165">
        <v>2025</v>
      </c>
      <c r="H25" s="164" t="s">
        <v>393</v>
      </c>
      <c r="I25" s="164" t="s">
        <v>394</v>
      </c>
      <c r="J25" s="92" t="s">
        <v>394</v>
      </c>
    </row>
    <row r="26" spans="1:10">
      <c r="A26" s="100" t="str">
        <f t="shared" si="0"/>
        <v>確率統計解析研究　【510201004301】</v>
      </c>
      <c r="B26" s="164" t="s">
        <v>395</v>
      </c>
      <c r="C26" s="164" t="s">
        <v>332</v>
      </c>
      <c r="D26" s="164" t="s">
        <v>150</v>
      </c>
      <c r="E26" s="164" t="s">
        <v>396</v>
      </c>
      <c r="F26" s="164" t="s">
        <v>147</v>
      </c>
      <c r="G26" s="165">
        <v>2025</v>
      </c>
      <c r="H26" s="164" t="s">
        <v>396</v>
      </c>
      <c r="I26" s="164" t="s">
        <v>397</v>
      </c>
      <c r="J26" s="92" t="s">
        <v>398</v>
      </c>
    </row>
    <row r="27" spans="1:10">
      <c r="A27" s="100" t="str">
        <f t="shared" si="0"/>
        <v>非線形システム研究【510201004401】</v>
      </c>
      <c r="B27" s="164" t="s">
        <v>399</v>
      </c>
      <c r="C27" s="164" t="s">
        <v>332</v>
      </c>
      <c r="D27" s="164" t="s">
        <v>150</v>
      </c>
      <c r="E27" s="164" t="s">
        <v>400</v>
      </c>
      <c r="F27" s="164" t="s">
        <v>147</v>
      </c>
      <c r="G27" s="165">
        <v>2025</v>
      </c>
      <c r="H27" s="164" t="s">
        <v>400</v>
      </c>
      <c r="I27" s="164" t="s">
        <v>367</v>
      </c>
      <c r="J27" s="92" t="s">
        <v>367</v>
      </c>
    </row>
    <row r="28" spans="1:10">
      <c r="A28" s="100" t="str">
        <f t="shared" si="0"/>
        <v>調和解析・非線型偏微分方程式研究【510201004501】</v>
      </c>
      <c r="B28" s="164" t="s">
        <v>401</v>
      </c>
      <c r="C28" s="164" t="s">
        <v>332</v>
      </c>
      <c r="D28" s="164" t="s">
        <v>150</v>
      </c>
      <c r="E28" s="164" t="s">
        <v>402</v>
      </c>
      <c r="F28" s="164" t="s">
        <v>147</v>
      </c>
      <c r="G28" s="165">
        <v>2025</v>
      </c>
      <c r="H28" s="164" t="s">
        <v>402</v>
      </c>
      <c r="I28" s="164" t="s">
        <v>403</v>
      </c>
      <c r="J28" s="92" t="s">
        <v>403</v>
      </c>
    </row>
    <row r="29" spans="1:10">
      <c r="A29" s="100" t="str">
        <f t="shared" si="0"/>
        <v>実解析研究【510201004701】</v>
      </c>
      <c r="B29" s="164" t="s">
        <v>404</v>
      </c>
      <c r="C29" s="164" t="s">
        <v>332</v>
      </c>
      <c r="D29" s="164" t="s">
        <v>150</v>
      </c>
      <c r="E29" s="164" t="s">
        <v>405</v>
      </c>
      <c r="F29" s="164" t="s">
        <v>147</v>
      </c>
      <c r="G29" s="165">
        <v>2025</v>
      </c>
      <c r="H29" s="164" t="s">
        <v>405</v>
      </c>
      <c r="I29" s="164" t="s">
        <v>406</v>
      </c>
      <c r="J29" s="92" t="s">
        <v>406</v>
      </c>
    </row>
    <row r="30" spans="1:10">
      <c r="A30" s="100" t="str">
        <f t="shared" si="0"/>
        <v>確率過程・統計推測研究【510201004801】</v>
      </c>
      <c r="B30" s="164" t="s">
        <v>407</v>
      </c>
      <c r="C30" s="164" t="s">
        <v>332</v>
      </c>
      <c r="D30" s="164" t="s">
        <v>150</v>
      </c>
      <c r="E30" s="164" t="s">
        <v>408</v>
      </c>
      <c r="F30" s="164" t="s">
        <v>147</v>
      </c>
      <c r="G30" s="165">
        <v>2025</v>
      </c>
      <c r="H30" s="164" t="s">
        <v>408</v>
      </c>
      <c r="I30" s="164" t="s">
        <v>409</v>
      </c>
      <c r="J30" s="92" t="s">
        <v>409</v>
      </c>
    </row>
    <row r="31" spans="1:10">
      <c r="A31" s="100" t="str">
        <f t="shared" si="0"/>
        <v>確率解析研究【510201004901】</v>
      </c>
      <c r="B31" s="164" t="s">
        <v>410</v>
      </c>
      <c r="C31" s="164" t="s">
        <v>332</v>
      </c>
      <c r="D31" s="164" t="s">
        <v>150</v>
      </c>
      <c r="E31" s="164" t="s">
        <v>411</v>
      </c>
      <c r="F31" s="164" t="s">
        <v>147</v>
      </c>
      <c r="G31" s="165">
        <v>2025</v>
      </c>
      <c r="H31" s="164" t="s">
        <v>411</v>
      </c>
      <c r="I31" s="164" t="s">
        <v>412</v>
      </c>
      <c r="J31" s="92" t="s">
        <v>413</v>
      </c>
    </row>
    <row r="32" spans="1:10">
      <c r="A32" s="100" t="str">
        <f t="shared" si="0"/>
        <v>整数論・保型形式論研究【510201005101】</v>
      </c>
      <c r="B32" s="164" t="s">
        <v>414</v>
      </c>
      <c r="C32" s="164" t="s">
        <v>332</v>
      </c>
      <c r="D32" s="164" t="s">
        <v>150</v>
      </c>
      <c r="E32" s="164" t="s">
        <v>415</v>
      </c>
      <c r="F32" s="164" t="s">
        <v>147</v>
      </c>
      <c r="G32" s="165">
        <v>2025</v>
      </c>
      <c r="H32" s="164" t="s">
        <v>415</v>
      </c>
      <c r="I32" s="164" t="s">
        <v>416</v>
      </c>
      <c r="J32" s="92" t="s">
        <v>416</v>
      </c>
    </row>
    <row r="33" spans="1:10">
      <c r="A33" s="100" t="str">
        <f t="shared" si="0"/>
        <v>力学系研究【510201005201】</v>
      </c>
      <c r="B33" s="164" t="s">
        <v>417</v>
      </c>
      <c r="C33" s="164" t="s">
        <v>332</v>
      </c>
      <c r="D33" s="164" t="s">
        <v>150</v>
      </c>
      <c r="E33" s="164" t="s">
        <v>418</v>
      </c>
      <c r="F33" s="164" t="s">
        <v>147</v>
      </c>
      <c r="G33" s="165">
        <v>2025</v>
      </c>
      <c r="H33" s="164" t="s">
        <v>418</v>
      </c>
      <c r="I33" s="164" t="s">
        <v>419</v>
      </c>
      <c r="J33" s="92" t="s">
        <v>419</v>
      </c>
    </row>
    <row r="34" spans="1:10">
      <c r="A34" s="100" t="str">
        <f t="shared" si="0"/>
        <v>特殊多様体論研究【510201005301】</v>
      </c>
      <c r="B34" s="164" t="s">
        <v>420</v>
      </c>
      <c r="C34" s="164" t="s">
        <v>332</v>
      </c>
      <c r="D34" s="164" t="s">
        <v>150</v>
      </c>
      <c r="E34" s="164" t="s">
        <v>421</v>
      </c>
      <c r="F34" s="164" t="s">
        <v>147</v>
      </c>
      <c r="G34" s="165">
        <v>2025</v>
      </c>
      <c r="H34" s="164" t="s">
        <v>421</v>
      </c>
      <c r="I34" s="164" t="s">
        <v>422</v>
      </c>
      <c r="J34" s="92" t="s">
        <v>422</v>
      </c>
    </row>
    <row r="35" spans="1:10">
      <c r="A35" s="100" t="str">
        <f t="shared" si="0"/>
        <v>応用解析・非線形偏微分方程式研究【510201005401】</v>
      </c>
      <c r="B35" s="164" t="s">
        <v>423</v>
      </c>
      <c r="C35" s="164" t="s">
        <v>332</v>
      </c>
      <c r="D35" s="164" t="s">
        <v>150</v>
      </c>
      <c r="E35" s="164" t="s">
        <v>424</v>
      </c>
      <c r="F35" s="164" t="s">
        <v>147</v>
      </c>
      <c r="G35" s="165">
        <v>2025</v>
      </c>
      <c r="H35" s="164" t="s">
        <v>424</v>
      </c>
      <c r="I35" s="164" t="s">
        <v>425</v>
      </c>
      <c r="J35" s="92" t="s">
        <v>425</v>
      </c>
    </row>
    <row r="36" spans="1:10">
      <c r="A36" s="100" t="str">
        <f t="shared" si="0"/>
        <v>代数的組合せ論研究【510201005501】</v>
      </c>
      <c r="B36" s="164" t="s">
        <v>426</v>
      </c>
      <c r="C36" s="164" t="s">
        <v>332</v>
      </c>
      <c r="D36" s="164" t="s">
        <v>150</v>
      </c>
      <c r="E36" s="164" t="s">
        <v>427</v>
      </c>
      <c r="F36" s="164" t="s">
        <v>147</v>
      </c>
      <c r="G36" s="165">
        <v>2025</v>
      </c>
      <c r="H36" s="164" t="s">
        <v>427</v>
      </c>
      <c r="I36" s="164" t="s">
        <v>428</v>
      </c>
      <c r="J36" s="92" t="s">
        <v>428</v>
      </c>
    </row>
    <row r="37" spans="1:10">
      <c r="A37" s="100" t="str">
        <f t="shared" si="0"/>
        <v>応用離散数学研究【510201005601】</v>
      </c>
      <c r="B37" s="164" t="s">
        <v>429</v>
      </c>
      <c r="C37" s="164" t="s">
        <v>332</v>
      </c>
      <c r="D37" s="164" t="s">
        <v>150</v>
      </c>
      <c r="E37" s="164" t="s">
        <v>430</v>
      </c>
      <c r="F37" s="164" t="s">
        <v>147</v>
      </c>
      <c r="G37" s="165">
        <v>2025</v>
      </c>
      <c r="H37" s="164" t="s">
        <v>430</v>
      </c>
      <c r="I37" s="164" t="s">
        <v>431</v>
      </c>
      <c r="J37" s="92" t="s">
        <v>431</v>
      </c>
    </row>
    <row r="38" spans="1:10">
      <c r="A38" s="100" t="str">
        <f t="shared" si="0"/>
        <v>応用特異点論研究【510201005701】</v>
      </c>
      <c r="B38" s="164" t="s">
        <v>432</v>
      </c>
      <c r="C38" s="164" t="s">
        <v>332</v>
      </c>
      <c r="D38" s="164" t="s">
        <v>150</v>
      </c>
      <c r="E38" s="164" t="s">
        <v>433</v>
      </c>
      <c r="F38" s="164" t="s">
        <v>147</v>
      </c>
      <c r="G38" s="165">
        <v>2025</v>
      </c>
      <c r="H38" s="164" t="s">
        <v>433</v>
      </c>
      <c r="I38" s="164" t="s">
        <v>434</v>
      </c>
      <c r="J38" s="92" t="s">
        <v>434</v>
      </c>
    </row>
    <row r="39" spans="1:10">
      <c r="A39" s="100" t="str">
        <f t="shared" si="0"/>
        <v>Research on Nonlinear Differential Equations【510201005801】</v>
      </c>
      <c r="B39" s="164" t="s">
        <v>435</v>
      </c>
      <c r="C39" s="164" t="s">
        <v>332</v>
      </c>
      <c r="D39" s="164" t="s">
        <v>150</v>
      </c>
      <c r="E39" s="164" t="s">
        <v>436</v>
      </c>
      <c r="F39" s="164" t="s">
        <v>147</v>
      </c>
      <c r="G39" s="165">
        <v>2025</v>
      </c>
      <c r="H39" s="164" t="s">
        <v>436</v>
      </c>
      <c r="I39" s="164" t="s">
        <v>437</v>
      </c>
      <c r="J39" s="92" t="s">
        <v>438</v>
      </c>
    </row>
    <row r="40" spans="1:10">
      <c r="A40" s="100" t="str">
        <f t="shared" si="0"/>
        <v>数理統計・時系列・金融研究【510201005901】</v>
      </c>
      <c r="B40" s="164" t="s">
        <v>439</v>
      </c>
      <c r="C40" s="164" t="s">
        <v>332</v>
      </c>
      <c r="D40" s="164" t="s">
        <v>150</v>
      </c>
      <c r="E40" s="164" t="s">
        <v>440</v>
      </c>
      <c r="F40" s="164" t="s">
        <v>147</v>
      </c>
      <c r="G40" s="165">
        <v>2025</v>
      </c>
      <c r="H40" s="164" t="s">
        <v>440</v>
      </c>
      <c r="I40" s="164" t="s">
        <v>441</v>
      </c>
      <c r="J40" s="92" t="s">
        <v>441</v>
      </c>
    </row>
    <row r="41" spans="1:10">
      <c r="A41" s="100" t="str">
        <f t="shared" si="0"/>
        <v>幾何学研究【510201006001】</v>
      </c>
      <c r="B41" s="164" t="s">
        <v>442</v>
      </c>
      <c r="C41" s="164" t="s">
        <v>332</v>
      </c>
      <c r="D41" s="164" t="s">
        <v>150</v>
      </c>
      <c r="E41" s="164" t="s">
        <v>443</v>
      </c>
      <c r="F41" s="164" t="s">
        <v>147</v>
      </c>
      <c r="G41" s="165">
        <v>2025</v>
      </c>
      <c r="H41" s="164" t="s">
        <v>443</v>
      </c>
      <c r="I41" s="164" t="s">
        <v>350</v>
      </c>
      <c r="J41" s="92" t="s">
        <v>350</v>
      </c>
    </row>
    <row r="42" spans="1:10">
      <c r="A42" s="100" t="str">
        <f t="shared" si="0"/>
        <v>実・調和解析学・相関応用解析学研究【510201006101】</v>
      </c>
      <c r="B42" s="164" t="s">
        <v>444</v>
      </c>
      <c r="C42" s="164" t="s">
        <v>332</v>
      </c>
      <c r="D42" s="164" t="s">
        <v>150</v>
      </c>
      <c r="E42" s="164" t="s">
        <v>445</v>
      </c>
      <c r="F42" s="164" t="s">
        <v>147</v>
      </c>
      <c r="G42" s="165">
        <v>2025</v>
      </c>
      <c r="H42" s="164" t="s">
        <v>445</v>
      </c>
      <c r="I42" s="164" t="s">
        <v>446</v>
      </c>
      <c r="J42" s="92" t="s">
        <v>446</v>
      </c>
    </row>
    <row r="43" spans="1:10">
      <c r="A43" s="100" t="str">
        <f t="shared" si="0"/>
        <v>応用可積分系研究【510201006201】</v>
      </c>
      <c r="B43" s="164" t="s">
        <v>447</v>
      </c>
      <c r="C43" s="164" t="s">
        <v>332</v>
      </c>
      <c r="D43" s="164" t="s">
        <v>150</v>
      </c>
      <c r="E43" s="164" t="s">
        <v>448</v>
      </c>
      <c r="F43" s="164" t="s">
        <v>147</v>
      </c>
      <c r="G43" s="165">
        <v>2025</v>
      </c>
      <c r="H43" s="164" t="s">
        <v>448</v>
      </c>
      <c r="I43" s="164" t="s">
        <v>449</v>
      </c>
      <c r="J43" s="92" t="s">
        <v>449</v>
      </c>
    </row>
    <row r="44" spans="1:10">
      <c r="A44" s="100" t="str">
        <f t="shared" si="0"/>
        <v>統計的機械学習研究【510201006301】</v>
      </c>
      <c r="B44" s="164" t="s">
        <v>450</v>
      </c>
      <c r="C44" s="164" t="s">
        <v>332</v>
      </c>
      <c r="D44" s="164" t="s">
        <v>150</v>
      </c>
      <c r="E44" s="164" t="s">
        <v>451</v>
      </c>
      <c r="F44" s="164" t="s">
        <v>147</v>
      </c>
      <c r="G44" s="165">
        <v>2025</v>
      </c>
      <c r="H44" s="164" t="s">
        <v>451</v>
      </c>
      <c r="I44" s="164" t="s">
        <v>452</v>
      </c>
      <c r="J44" s="92" t="s">
        <v>452</v>
      </c>
    </row>
    <row r="45" spans="1:10">
      <c r="A45" s="100" t="str">
        <f t="shared" si="0"/>
        <v>流体工学研究【510203000201】</v>
      </c>
      <c r="B45" s="164" t="s">
        <v>453</v>
      </c>
      <c r="C45" s="164" t="s">
        <v>332</v>
      </c>
      <c r="D45" s="164" t="s">
        <v>454</v>
      </c>
      <c r="E45" s="164" t="s">
        <v>455</v>
      </c>
      <c r="F45" s="164" t="s">
        <v>147</v>
      </c>
      <c r="G45" s="165">
        <v>2025</v>
      </c>
      <c r="H45" s="164" t="s">
        <v>455</v>
      </c>
      <c r="I45" s="164" t="s">
        <v>456</v>
      </c>
      <c r="J45" s="92" t="s">
        <v>456</v>
      </c>
    </row>
    <row r="46" spans="1:10">
      <c r="A46" s="100" t="str">
        <f t="shared" si="0"/>
        <v>熱流体科学・生命基礎研究【510203000301】</v>
      </c>
      <c r="B46" s="164" t="s">
        <v>457</v>
      </c>
      <c r="C46" s="164" t="s">
        <v>332</v>
      </c>
      <c r="D46" s="164" t="s">
        <v>454</v>
      </c>
      <c r="E46" s="164" t="s">
        <v>458</v>
      </c>
      <c r="F46" s="164" t="s">
        <v>147</v>
      </c>
      <c r="G46" s="165">
        <v>2025</v>
      </c>
      <c r="H46" s="164" t="s">
        <v>458</v>
      </c>
      <c r="I46" s="164" t="s">
        <v>459</v>
      </c>
      <c r="J46" s="92" t="s">
        <v>459</v>
      </c>
    </row>
    <row r="47" spans="1:10">
      <c r="A47" s="100" t="str">
        <f t="shared" si="0"/>
        <v>応用数学研究【510203000501】</v>
      </c>
      <c r="B47" s="164" t="s">
        <v>417</v>
      </c>
      <c r="C47" s="164" t="s">
        <v>332</v>
      </c>
      <c r="D47" s="164" t="s">
        <v>454</v>
      </c>
      <c r="E47" s="164" t="s">
        <v>460</v>
      </c>
      <c r="F47" s="164" t="s">
        <v>147</v>
      </c>
      <c r="G47" s="165">
        <v>2025</v>
      </c>
      <c r="H47" s="164" t="s">
        <v>460</v>
      </c>
      <c r="I47" s="164" t="s">
        <v>461</v>
      </c>
      <c r="J47" s="92" t="s">
        <v>461</v>
      </c>
    </row>
    <row r="48" spans="1:10">
      <c r="A48" s="100" t="str">
        <f t="shared" si="0"/>
        <v>機械システム制御工学研究【510203000901】</v>
      </c>
      <c r="B48" s="164" t="s">
        <v>462</v>
      </c>
      <c r="C48" s="164" t="s">
        <v>332</v>
      </c>
      <c r="D48" s="164" t="s">
        <v>454</v>
      </c>
      <c r="E48" s="164" t="s">
        <v>463</v>
      </c>
      <c r="F48" s="164" t="s">
        <v>147</v>
      </c>
      <c r="G48" s="165">
        <v>2025</v>
      </c>
      <c r="H48" s="164" t="s">
        <v>463</v>
      </c>
      <c r="I48" s="164" t="s">
        <v>464</v>
      </c>
      <c r="J48" s="92" t="s">
        <v>464</v>
      </c>
    </row>
    <row r="49" spans="1:10">
      <c r="A49" s="100" t="str">
        <f t="shared" si="0"/>
        <v>エネルギー・システム工学研究【510203001001】</v>
      </c>
      <c r="B49" s="164" t="s">
        <v>465</v>
      </c>
      <c r="C49" s="164" t="s">
        <v>332</v>
      </c>
      <c r="D49" s="164" t="s">
        <v>454</v>
      </c>
      <c r="E49" s="164" t="s">
        <v>466</v>
      </c>
      <c r="F49" s="164" t="s">
        <v>147</v>
      </c>
      <c r="G49" s="165">
        <v>2025</v>
      </c>
      <c r="H49" s="164" t="s">
        <v>466</v>
      </c>
      <c r="I49" s="164" t="s">
        <v>467</v>
      </c>
      <c r="J49" s="92" t="s">
        <v>467</v>
      </c>
    </row>
    <row r="50" spans="1:10">
      <c r="A50" s="100" t="str">
        <f t="shared" si="0"/>
        <v>複合材料工学研究【510203001301】</v>
      </c>
      <c r="B50" s="164" t="s">
        <v>468</v>
      </c>
      <c r="C50" s="164" t="s">
        <v>332</v>
      </c>
      <c r="D50" s="164" t="s">
        <v>454</v>
      </c>
      <c r="E50" s="164" t="s">
        <v>469</v>
      </c>
      <c r="F50" s="164" t="s">
        <v>147</v>
      </c>
      <c r="G50" s="165">
        <v>2025</v>
      </c>
      <c r="H50" s="164" t="s">
        <v>469</v>
      </c>
      <c r="I50" s="164" t="s">
        <v>470</v>
      </c>
      <c r="J50" s="92" t="s">
        <v>470</v>
      </c>
    </row>
    <row r="51" spans="1:10">
      <c r="A51" s="100" t="str">
        <f t="shared" si="0"/>
        <v>航空宇宙輸送システム研究【510203002001】</v>
      </c>
      <c r="B51" s="164" t="s">
        <v>471</v>
      </c>
      <c r="C51" s="164" t="s">
        <v>332</v>
      </c>
      <c r="D51" s="164" t="s">
        <v>454</v>
      </c>
      <c r="E51" s="164" t="s">
        <v>472</v>
      </c>
      <c r="F51" s="164" t="s">
        <v>147</v>
      </c>
      <c r="G51" s="165">
        <v>2025</v>
      </c>
      <c r="H51" s="164" t="s">
        <v>472</v>
      </c>
      <c r="I51" s="164" t="s">
        <v>473</v>
      </c>
      <c r="J51" s="92" t="s">
        <v>473</v>
      </c>
    </row>
    <row r="52" spans="1:10">
      <c r="A52" s="100" t="str">
        <f t="shared" si="0"/>
        <v>空気力学研究【510203002101】</v>
      </c>
      <c r="B52" s="164" t="s">
        <v>474</v>
      </c>
      <c r="C52" s="164" t="s">
        <v>332</v>
      </c>
      <c r="D52" s="164" t="s">
        <v>454</v>
      </c>
      <c r="E52" s="164" t="s">
        <v>475</v>
      </c>
      <c r="F52" s="164" t="s">
        <v>147</v>
      </c>
      <c r="G52" s="165">
        <v>2025</v>
      </c>
      <c r="H52" s="164" t="s">
        <v>475</v>
      </c>
      <c r="I52" s="164" t="s">
        <v>476</v>
      </c>
      <c r="J52" s="92" t="s">
        <v>476</v>
      </c>
    </row>
    <row r="53" spans="1:10">
      <c r="A53" s="100" t="str">
        <f t="shared" si="0"/>
        <v>応用数学研究【510203002301】</v>
      </c>
      <c r="B53" s="164" t="s">
        <v>477</v>
      </c>
      <c r="C53" s="164" t="s">
        <v>332</v>
      </c>
      <c r="D53" s="164" t="s">
        <v>454</v>
      </c>
      <c r="E53" s="164" t="s">
        <v>478</v>
      </c>
      <c r="F53" s="164" t="s">
        <v>147</v>
      </c>
      <c r="G53" s="165">
        <v>2025</v>
      </c>
      <c r="H53" s="164" t="s">
        <v>478</v>
      </c>
      <c r="I53" s="164" t="s">
        <v>461</v>
      </c>
      <c r="J53" s="92" t="s">
        <v>461</v>
      </c>
    </row>
    <row r="54" spans="1:10">
      <c r="A54" s="100" t="str">
        <f t="shared" si="0"/>
        <v>流体工学研究【510203002401】</v>
      </c>
      <c r="B54" s="164" t="s">
        <v>479</v>
      </c>
      <c r="C54" s="164" t="s">
        <v>332</v>
      </c>
      <c r="D54" s="164" t="s">
        <v>454</v>
      </c>
      <c r="E54" s="164" t="s">
        <v>480</v>
      </c>
      <c r="F54" s="164" t="s">
        <v>147</v>
      </c>
      <c r="G54" s="165">
        <v>2025</v>
      </c>
      <c r="H54" s="164" t="s">
        <v>480</v>
      </c>
      <c r="I54" s="164" t="s">
        <v>456</v>
      </c>
      <c r="J54" s="92" t="s">
        <v>456</v>
      </c>
    </row>
    <row r="55" spans="1:10">
      <c r="A55" s="100" t="str">
        <f t="shared" si="0"/>
        <v>材料プロセス工学研究【510203002501】</v>
      </c>
      <c r="B55" s="164" t="s">
        <v>481</v>
      </c>
      <c r="C55" s="164" t="s">
        <v>332</v>
      </c>
      <c r="D55" s="164" t="s">
        <v>454</v>
      </c>
      <c r="E55" s="164" t="s">
        <v>482</v>
      </c>
      <c r="F55" s="164" t="s">
        <v>147</v>
      </c>
      <c r="G55" s="165">
        <v>2025</v>
      </c>
      <c r="H55" s="164" t="s">
        <v>482</v>
      </c>
      <c r="I55" s="164" t="s">
        <v>483</v>
      </c>
      <c r="J55" s="92" t="s">
        <v>483</v>
      </c>
    </row>
    <row r="56" spans="1:10">
      <c r="A56" s="100" t="str">
        <f t="shared" si="0"/>
        <v>マイクロ・ナノメカニクス研究【510203002601】</v>
      </c>
      <c r="B56" s="164" t="s">
        <v>484</v>
      </c>
      <c r="C56" s="164" t="s">
        <v>332</v>
      </c>
      <c r="D56" s="164" t="s">
        <v>454</v>
      </c>
      <c r="E56" s="164" t="s">
        <v>485</v>
      </c>
      <c r="F56" s="164" t="s">
        <v>147</v>
      </c>
      <c r="G56" s="165">
        <v>2025</v>
      </c>
      <c r="H56" s="164" t="s">
        <v>485</v>
      </c>
      <c r="I56" s="164" t="s">
        <v>486</v>
      </c>
      <c r="J56" s="92" t="s">
        <v>486</v>
      </c>
    </row>
    <row r="57" spans="1:10">
      <c r="A57" s="100" t="str">
        <f t="shared" si="0"/>
        <v>材料強度学研究【510203002701】</v>
      </c>
      <c r="B57" s="164" t="s">
        <v>487</v>
      </c>
      <c r="C57" s="164" t="s">
        <v>332</v>
      </c>
      <c r="D57" s="164" t="s">
        <v>454</v>
      </c>
      <c r="E57" s="164" t="s">
        <v>488</v>
      </c>
      <c r="F57" s="164" t="s">
        <v>147</v>
      </c>
      <c r="G57" s="165">
        <v>2025</v>
      </c>
      <c r="H57" s="164" t="s">
        <v>488</v>
      </c>
      <c r="I57" s="164" t="s">
        <v>489</v>
      </c>
      <c r="J57" s="92" t="s">
        <v>489</v>
      </c>
    </row>
    <row r="58" spans="1:10">
      <c r="A58" s="100" t="str">
        <f t="shared" si="0"/>
        <v>プロセス制御工学研究【510203002801】</v>
      </c>
      <c r="B58" s="164" t="s">
        <v>490</v>
      </c>
      <c r="C58" s="164" t="s">
        <v>332</v>
      </c>
      <c r="D58" s="164" t="s">
        <v>454</v>
      </c>
      <c r="E58" s="164" t="s">
        <v>491</v>
      </c>
      <c r="F58" s="164" t="s">
        <v>147</v>
      </c>
      <c r="G58" s="165">
        <v>2025</v>
      </c>
      <c r="H58" s="164" t="s">
        <v>491</v>
      </c>
      <c r="I58" s="164" t="s">
        <v>492</v>
      </c>
      <c r="J58" s="92" t="s">
        <v>492</v>
      </c>
    </row>
    <row r="59" spans="1:10">
      <c r="A59" s="100" t="str">
        <f t="shared" si="0"/>
        <v>最適設計研究【510203002901】</v>
      </c>
      <c r="B59" s="164" t="s">
        <v>493</v>
      </c>
      <c r="C59" s="164" t="s">
        <v>332</v>
      </c>
      <c r="D59" s="164" t="s">
        <v>454</v>
      </c>
      <c r="E59" s="164" t="s">
        <v>494</v>
      </c>
      <c r="F59" s="164" t="s">
        <v>147</v>
      </c>
      <c r="G59" s="165">
        <v>2025</v>
      </c>
      <c r="H59" s="164" t="s">
        <v>494</v>
      </c>
      <c r="I59" s="164" t="s">
        <v>495</v>
      </c>
      <c r="J59" s="92" t="s">
        <v>495</v>
      </c>
    </row>
    <row r="60" spans="1:10">
      <c r="A60" s="100" t="str">
        <f t="shared" si="0"/>
        <v>ナノ材料工学研究【510203003001】</v>
      </c>
      <c r="B60" s="164" t="s">
        <v>496</v>
      </c>
      <c r="C60" s="164" t="s">
        <v>332</v>
      </c>
      <c r="D60" s="164" t="s">
        <v>454</v>
      </c>
      <c r="E60" s="164" t="s">
        <v>497</v>
      </c>
      <c r="F60" s="164" t="s">
        <v>147</v>
      </c>
      <c r="G60" s="165">
        <v>2025</v>
      </c>
      <c r="H60" s="164" t="s">
        <v>497</v>
      </c>
      <c r="I60" s="164" t="s">
        <v>498</v>
      </c>
      <c r="J60" s="92" t="s">
        <v>498</v>
      </c>
    </row>
    <row r="61" spans="1:10">
      <c r="A61" s="100" t="str">
        <f t="shared" si="0"/>
        <v>流体工学研究【510203003101】</v>
      </c>
      <c r="B61" s="164" t="s">
        <v>453</v>
      </c>
      <c r="C61" s="164" t="s">
        <v>332</v>
      </c>
      <c r="D61" s="164" t="s">
        <v>454</v>
      </c>
      <c r="E61" s="164" t="s">
        <v>499</v>
      </c>
      <c r="F61" s="164" t="s">
        <v>147</v>
      </c>
      <c r="G61" s="165">
        <v>2025</v>
      </c>
      <c r="H61" s="164" t="s">
        <v>499</v>
      </c>
      <c r="I61" s="164" t="s">
        <v>456</v>
      </c>
      <c r="J61" s="92" t="s">
        <v>456</v>
      </c>
    </row>
    <row r="62" spans="1:10">
      <c r="A62" s="100" t="str">
        <f t="shared" si="0"/>
        <v>固体物理研究【510204000101】</v>
      </c>
      <c r="B62" s="164" t="s">
        <v>500</v>
      </c>
      <c r="C62" s="164" t="s">
        <v>332</v>
      </c>
      <c r="D62" s="164" t="s">
        <v>176</v>
      </c>
      <c r="E62" s="164" t="s">
        <v>501</v>
      </c>
      <c r="F62" s="164" t="s">
        <v>147</v>
      </c>
      <c r="G62" s="165">
        <v>2025</v>
      </c>
      <c r="H62" s="164" t="s">
        <v>501</v>
      </c>
      <c r="I62" s="164" t="s">
        <v>502</v>
      </c>
      <c r="J62" s="92" t="s">
        <v>502</v>
      </c>
    </row>
    <row r="63" spans="1:10">
      <c r="A63" s="100" t="str">
        <f t="shared" si="0"/>
        <v>量子物性科学研究【510204000401】</v>
      </c>
      <c r="B63" s="164" t="s">
        <v>503</v>
      </c>
      <c r="C63" s="164" t="s">
        <v>332</v>
      </c>
      <c r="D63" s="164" t="s">
        <v>176</v>
      </c>
      <c r="E63" s="164" t="s">
        <v>504</v>
      </c>
      <c r="F63" s="164" t="s">
        <v>147</v>
      </c>
      <c r="G63" s="165">
        <v>2025</v>
      </c>
      <c r="H63" s="164" t="s">
        <v>504</v>
      </c>
      <c r="I63" s="164" t="s">
        <v>505</v>
      </c>
      <c r="J63" s="92" t="s">
        <v>505</v>
      </c>
    </row>
    <row r="64" spans="1:10">
      <c r="A64" s="100" t="str">
        <f t="shared" si="0"/>
        <v>高温物理化学研究【510204000501】</v>
      </c>
      <c r="B64" s="164" t="s">
        <v>506</v>
      </c>
      <c r="C64" s="164" t="s">
        <v>332</v>
      </c>
      <c r="D64" s="164" t="s">
        <v>176</v>
      </c>
      <c r="E64" s="164" t="s">
        <v>507</v>
      </c>
      <c r="F64" s="164" t="s">
        <v>147</v>
      </c>
      <c r="G64" s="165">
        <v>2025</v>
      </c>
      <c r="H64" s="164" t="s">
        <v>507</v>
      </c>
      <c r="I64" s="164" t="s">
        <v>508</v>
      </c>
      <c r="J64" s="92" t="s">
        <v>508</v>
      </c>
    </row>
    <row r="65" spans="1:10">
      <c r="A65" s="100" t="str">
        <f t="shared" si="0"/>
        <v>分子ナノ工学研究【510204000601】</v>
      </c>
      <c r="B65" s="164" t="s">
        <v>509</v>
      </c>
      <c r="C65" s="164" t="s">
        <v>332</v>
      </c>
      <c r="D65" s="164" t="s">
        <v>176</v>
      </c>
      <c r="E65" s="164" t="s">
        <v>510</v>
      </c>
      <c r="F65" s="164" t="s">
        <v>147</v>
      </c>
      <c r="G65" s="165">
        <v>2025</v>
      </c>
      <c r="H65" s="164" t="s">
        <v>510</v>
      </c>
      <c r="I65" s="164" t="s">
        <v>511</v>
      </c>
      <c r="J65" s="92" t="s">
        <v>511</v>
      </c>
    </row>
    <row r="66" spans="1:10">
      <c r="A66" s="100" t="str">
        <f t="shared" si="0"/>
        <v>ナノ材料情報学研究【510204000901】</v>
      </c>
      <c r="B66" s="164" t="s">
        <v>512</v>
      </c>
      <c r="C66" s="164" t="s">
        <v>332</v>
      </c>
      <c r="D66" s="164" t="s">
        <v>176</v>
      </c>
      <c r="E66" s="164" t="s">
        <v>513</v>
      </c>
      <c r="F66" s="164" t="s">
        <v>147</v>
      </c>
      <c r="G66" s="165">
        <v>2025</v>
      </c>
      <c r="H66" s="164" t="s">
        <v>514</v>
      </c>
      <c r="I66" s="164" t="s">
        <v>515</v>
      </c>
      <c r="J66" s="92" t="s">
        <v>515</v>
      </c>
    </row>
    <row r="67" spans="1:10">
      <c r="A67" s="100" t="str">
        <f t="shared" ref="A67:A130" si="1">I67&amp;"【"&amp;E67&amp;F67&amp;"】"</f>
        <v>設計解析システム研究【510204001201】</v>
      </c>
      <c r="B67" s="164" t="s">
        <v>516</v>
      </c>
      <c r="C67" s="164" t="s">
        <v>332</v>
      </c>
      <c r="D67" s="164" t="s">
        <v>176</v>
      </c>
      <c r="E67" s="164" t="s">
        <v>517</v>
      </c>
      <c r="F67" s="164" t="s">
        <v>147</v>
      </c>
      <c r="G67" s="165">
        <v>2025</v>
      </c>
      <c r="H67" s="164" t="s">
        <v>517</v>
      </c>
      <c r="I67" s="164" t="s">
        <v>518</v>
      </c>
      <c r="J67" s="92" t="s">
        <v>518</v>
      </c>
    </row>
    <row r="68" spans="1:10">
      <c r="A68" s="100" t="str">
        <f t="shared" si="1"/>
        <v>高位検証技術研究【510204001401】</v>
      </c>
      <c r="B68" s="164" t="s">
        <v>519</v>
      </c>
      <c r="C68" s="164" t="s">
        <v>332</v>
      </c>
      <c r="D68" s="164" t="s">
        <v>176</v>
      </c>
      <c r="E68" s="164" t="s">
        <v>520</v>
      </c>
      <c r="F68" s="164" t="s">
        <v>147</v>
      </c>
      <c r="G68" s="165">
        <v>2025</v>
      </c>
      <c r="H68" s="164" t="s">
        <v>520</v>
      </c>
      <c r="I68" s="164" t="s">
        <v>521</v>
      </c>
      <c r="J68" s="92" t="s">
        <v>521</v>
      </c>
    </row>
    <row r="69" spans="1:10">
      <c r="A69" s="100" t="str">
        <f t="shared" si="1"/>
        <v>集積システム設計研究【510204001701】</v>
      </c>
      <c r="B69" s="164" t="s">
        <v>522</v>
      </c>
      <c r="C69" s="164" t="s">
        <v>332</v>
      </c>
      <c r="D69" s="164" t="s">
        <v>176</v>
      </c>
      <c r="E69" s="164" t="s">
        <v>523</v>
      </c>
      <c r="F69" s="164" t="s">
        <v>147</v>
      </c>
      <c r="G69" s="165">
        <v>2025</v>
      </c>
      <c r="H69" s="164" t="s">
        <v>523</v>
      </c>
      <c r="I69" s="164" t="s">
        <v>524</v>
      </c>
      <c r="J69" s="92" t="s">
        <v>524</v>
      </c>
    </row>
    <row r="70" spans="1:10">
      <c r="A70" s="100" t="str">
        <f t="shared" si="1"/>
        <v>無線通信回路技術研究【510204001801】</v>
      </c>
      <c r="B70" s="164" t="s">
        <v>525</v>
      </c>
      <c r="C70" s="164" t="s">
        <v>332</v>
      </c>
      <c r="D70" s="164" t="s">
        <v>176</v>
      </c>
      <c r="E70" s="164" t="s">
        <v>526</v>
      </c>
      <c r="F70" s="164" t="s">
        <v>147</v>
      </c>
      <c r="G70" s="165">
        <v>2025</v>
      </c>
      <c r="H70" s="164" t="s">
        <v>526</v>
      </c>
      <c r="I70" s="164" t="s">
        <v>527</v>
      </c>
      <c r="J70" s="92" t="s">
        <v>527</v>
      </c>
    </row>
    <row r="71" spans="1:10">
      <c r="A71" s="100" t="str">
        <f t="shared" si="1"/>
        <v>光電波融合システム研究【510204001901】</v>
      </c>
      <c r="B71" s="164" t="s">
        <v>528</v>
      </c>
      <c r="C71" s="164" t="s">
        <v>332</v>
      </c>
      <c r="D71" s="164" t="s">
        <v>176</v>
      </c>
      <c r="E71" s="164" t="s">
        <v>529</v>
      </c>
      <c r="F71" s="164" t="s">
        <v>147</v>
      </c>
      <c r="G71" s="165">
        <v>2025</v>
      </c>
      <c r="H71" s="164" t="s">
        <v>529</v>
      </c>
      <c r="I71" s="164" t="s">
        <v>530</v>
      </c>
      <c r="J71" s="92" t="s">
        <v>530</v>
      </c>
    </row>
    <row r="72" spans="1:10">
      <c r="A72" s="100" t="str">
        <f t="shared" si="1"/>
        <v>半導体ナノデバイス物理工学研究【510204002101】</v>
      </c>
      <c r="B72" s="164" t="s">
        <v>503</v>
      </c>
      <c r="C72" s="164" t="s">
        <v>332</v>
      </c>
      <c r="D72" s="164" t="s">
        <v>176</v>
      </c>
      <c r="E72" s="164" t="s">
        <v>531</v>
      </c>
      <c r="F72" s="164" t="s">
        <v>147</v>
      </c>
      <c r="G72" s="165">
        <v>2025</v>
      </c>
      <c r="H72" s="164" t="s">
        <v>531</v>
      </c>
      <c r="I72" s="164" t="s">
        <v>532</v>
      </c>
      <c r="J72" s="92" t="s">
        <v>532</v>
      </c>
    </row>
    <row r="73" spans="1:10">
      <c r="A73" s="100" t="str">
        <f t="shared" si="1"/>
        <v>バイオマイクロシステム研究【510204002201】</v>
      </c>
      <c r="B73" s="164" t="s">
        <v>533</v>
      </c>
      <c r="C73" s="164" t="s">
        <v>332</v>
      </c>
      <c r="D73" s="164" t="s">
        <v>176</v>
      </c>
      <c r="E73" s="164" t="s">
        <v>534</v>
      </c>
      <c r="F73" s="164" t="s">
        <v>147</v>
      </c>
      <c r="G73" s="165">
        <v>2025</v>
      </c>
      <c r="H73" s="164" t="s">
        <v>534</v>
      </c>
      <c r="I73" s="164" t="s">
        <v>535</v>
      </c>
      <c r="J73" s="92" t="s">
        <v>535</v>
      </c>
    </row>
    <row r="74" spans="1:10">
      <c r="A74" s="100" t="str">
        <f t="shared" si="1"/>
        <v>フォトニック情報工学研究【510204002301】</v>
      </c>
      <c r="B74" s="164" t="s">
        <v>536</v>
      </c>
      <c r="C74" s="164" t="s">
        <v>332</v>
      </c>
      <c r="D74" s="164" t="s">
        <v>176</v>
      </c>
      <c r="E74" s="164" t="s">
        <v>537</v>
      </c>
      <c r="F74" s="164" t="s">
        <v>147</v>
      </c>
      <c r="G74" s="165">
        <v>2025</v>
      </c>
      <c r="H74" s="164" t="s">
        <v>537</v>
      </c>
      <c r="I74" s="164" t="s">
        <v>538</v>
      </c>
      <c r="J74" s="92" t="s">
        <v>538</v>
      </c>
    </row>
    <row r="75" spans="1:10">
      <c r="A75" s="100" t="str">
        <f t="shared" si="1"/>
        <v>量子物性理論研究【510204002401】</v>
      </c>
      <c r="B75" s="164" t="s">
        <v>539</v>
      </c>
      <c r="C75" s="164" t="s">
        <v>332</v>
      </c>
      <c r="D75" s="164" t="s">
        <v>176</v>
      </c>
      <c r="E75" s="164" t="s">
        <v>540</v>
      </c>
      <c r="F75" s="164" t="s">
        <v>147</v>
      </c>
      <c r="G75" s="165">
        <v>2025</v>
      </c>
      <c r="H75" s="164" t="s">
        <v>540</v>
      </c>
      <c r="I75" s="164" t="s">
        <v>541</v>
      </c>
      <c r="J75" s="92" t="s">
        <v>541</v>
      </c>
    </row>
    <row r="76" spans="1:10">
      <c r="A76" s="100" t="str">
        <f t="shared" si="1"/>
        <v>環境半導体結晶工学研究【510204002501】</v>
      </c>
      <c r="B76" s="164" t="s">
        <v>542</v>
      </c>
      <c r="C76" s="164" t="s">
        <v>332</v>
      </c>
      <c r="D76" s="164" t="s">
        <v>176</v>
      </c>
      <c r="E76" s="164" t="s">
        <v>543</v>
      </c>
      <c r="F76" s="164" t="s">
        <v>147</v>
      </c>
      <c r="G76" s="165">
        <v>2025</v>
      </c>
      <c r="H76" s="164" t="s">
        <v>543</v>
      </c>
      <c r="I76" s="164" t="s">
        <v>544</v>
      </c>
      <c r="J76" s="92" t="s">
        <v>544</v>
      </c>
    </row>
    <row r="77" spans="1:10">
      <c r="A77" s="100" t="str">
        <f t="shared" si="1"/>
        <v>先端メディアと人間工学研究【510205000101】</v>
      </c>
      <c r="B77" s="164" t="s">
        <v>545</v>
      </c>
      <c r="C77" s="164" t="s">
        <v>332</v>
      </c>
      <c r="D77" s="164" t="s">
        <v>186</v>
      </c>
      <c r="E77" s="164" t="s">
        <v>546</v>
      </c>
      <c r="F77" s="164" t="s">
        <v>147</v>
      </c>
      <c r="G77" s="165">
        <v>2025</v>
      </c>
      <c r="H77" s="164" t="s">
        <v>546</v>
      </c>
      <c r="I77" s="164" t="s">
        <v>547</v>
      </c>
      <c r="J77" s="92" t="s">
        <v>547</v>
      </c>
    </row>
    <row r="78" spans="1:10">
      <c r="A78" s="100" t="str">
        <f t="shared" si="1"/>
        <v>音コミュニケーション科学研究【510205000501】</v>
      </c>
      <c r="B78" s="164" t="s">
        <v>548</v>
      </c>
      <c r="C78" s="164" t="s">
        <v>332</v>
      </c>
      <c r="D78" s="164" t="s">
        <v>186</v>
      </c>
      <c r="E78" s="164" t="s">
        <v>549</v>
      </c>
      <c r="F78" s="164" t="s">
        <v>147</v>
      </c>
      <c r="G78" s="165">
        <v>2025</v>
      </c>
      <c r="H78" s="164" t="s">
        <v>549</v>
      </c>
      <c r="I78" s="164" t="s">
        <v>550</v>
      </c>
      <c r="J78" s="92" t="s">
        <v>550</v>
      </c>
    </row>
    <row r="79" spans="1:10">
      <c r="A79" s="100" t="str">
        <f t="shared" si="1"/>
        <v>音楽情報科学研究【510205000701】</v>
      </c>
      <c r="B79" s="164" t="s">
        <v>551</v>
      </c>
      <c r="C79" s="164" t="s">
        <v>332</v>
      </c>
      <c r="D79" s="164" t="s">
        <v>186</v>
      </c>
      <c r="E79" s="164" t="s">
        <v>552</v>
      </c>
      <c r="F79" s="164" t="s">
        <v>147</v>
      </c>
      <c r="G79" s="165">
        <v>2025</v>
      </c>
      <c r="H79" s="164" t="s">
        <v>552</v>
      </c>
      <c r="I79" s="164" t="s">
        <v>553</v>
      </c>
      <c r="J79" s="92" t="s">
        <v>553</v>
      </c>
    </row>
    <row r="80" spans="1:10">
      <c r="A80" s="100" t="str">
        <f t="shared" si="1"/>
        <v>動的知能表現システム研究【510205001701】</v>
      </c>
      <c r="B80" s="164" t="s">
        <v>554</v>
      </c>
      <c r="C80" s="164" t="s">
        <v>332</v>
      </c>
      <c r="D80" s="164" t="s">
        <v>186</v>
      </c>
      <c r="E80" s="164" t="s">
        <v>555</v>
      </c>
      <c r="F80" s="164" t="s">
        <v>147</v>
      </c>
      <c r="G80" s="165">
        <v>2025</v>
      </c>
      <c r="H80" s="164" t="s">
        <v>555</v>
      </c>
      <c r="I80" s="164" t="s">
        <v>556</v>
      </c>
      <c r="J80" s="92" t="s">
        <v>556</v>
      </c>
    </row>
    <row r="81" spans="1:10">
      <c r="A81" s="100" t="str">
        <f t="shared" si="1"/>
        <v>生命表現研究【510205001801】</v>
      </c>
      <c r="B81" s="164" t="s">
        <v>557</v>
      </c>
      <c r="C81" s="164" t="s">
        <v>332</v>
      </c>
      <c r="D81" s="164" t="s">
        <v>186</v>
      </c>
      <c r="E81" s="164" t="s">
        <v>558</v>
      </c>
      <c r="F81" s="164" t="s">
        <v>147</v>
      </c>
      <c r="G81" s="165">
        <v>2025</v>
      </c>
      <c r="H81" s="164" t="s">
        <v>558</v>
      </c>
      <c r="I81" s="164" t="s">
        <v>559</v>
      </c>
      <c r="J81" s="92" t="s">
        <v>559</v>
      </c>
    </row>
    <row r="82" spans="1:10">
      <c r="A82" s="100" t="str">
        <f t="shared" si="1"/>
        <v>認知科学研究【510205001901】</v>
      </c>
      <c r="B82" s="164" t="s">
        <v>560</v>
      </c>
      <c r="C82" s="164" t="s">
        <v>332</v>
      </c>
      <c r="D82" s="164" t="s">
        <v>186</v>
      </c>
      <c r="E82" s="164" t="s">
        <v>561</v>
      </c>
      <c r="F82" s="164" t="s">
        <v>147</v>
      </c>
      <c r="G82" s="165">
        <v>2025</v>
      </c>
      <c r="H82" s="164" t="s">
        <v>561</v>
      </c>
      <c r="I82" s="164" t="s">
        <v>562</v>
      </c>
      <c r="J82" s="92" t="s">
        <v>562</v>
      </c>
    </row>
    <row r="83" spans="1:10">
      <c r="A83" s="100" t="str">
        <f t="shared" si="1"/>
        <v>ヒューマンメディアテクノロジー研究【510205002001】</v>
      </c>
      <c r="B83" s="164" t="s">
        <v>563</v>
      </c>
      <c r="C83" s="164" t="s">
        <v>332</v>
      </c>
      <c r="D83" s="164" t="s">
        <v>186</v>
      </c>
      <c r="E83" s="164" t="s">
        <v>564</v>
      </c>
      <c r="F83" s="164" t="s">
        <v>147</v>
      </c>
      <c r="G83" s="165">
        <v>2025</v>
      </c>
      <c r="H83" s="164" t="s">
        <v>564</v>
      </c>
      <c r="I83" s="164" t="s">
        <v>565</v>
      </c>
      <c r="J83" s="92" t="s">
        <v>565</v>
      </c>
    </row>
    <row r="84" spans="1:10">
      <c r="A84" s="100" t="str">
        <f t="shared" si="1"/>
        <v>環境アート研究【510205002201】</v>
      </c>
      <c r="B84" s="164" t="s">
        <v>566</v>
      </c>
      <c r="C84" s="164" t="s">
        <v>332</v>
      </c>
      <c r="D84" s="164" t="s">
        <v>186</v>
      </c>
      <c r="E84" s="164" t="s">
        <v>567</v>
      </c>
      <c r="F84" s="164" t="s">
        <v>147</v>
      </c>
      <c r="G84" s="165">
        <v>2025</v>
      </c>
      <c r="H84" s="164" t="s">
        <v>567</v>
      </c>
      <c r="I84" s="164" t="s">
        <v>568</v>
      </c>
      <c r="J84" s="92" t="s">
        <v>568</v>
      </c>
    </row>
    <row r="85" spans="1:10">
      <c r="A85" s="100" t="str">
        <f t="shared" si="1"/>
        <v>コンピュータービジョン研究【510206000101】</v>
      </c>
      <c r="B85" s="164" t="s">
        <v>569</v>
      </c>
      <c r="C85" s="164" t="s">
        <v>332</v>
      </c>
      <c r="D85" s="164" t="s">
        <v>193</v>
      </c>
      <c r="E85" s="164" t="s">
        <v>570</v>
      </c>
      <c r="F85" s="164" t="s">
        <v>147</v>
      </c>
      <c r="G85" s="165">
        <v>2025</v>
      </c>
      <c r="H85" s="164" t="s">
        <v>570</v>
      </c>
      <c r="I85" s="164" t="s">
        <v>571</v>
      </c>
      <c r="J85" s="92" t="s">
        <v>571</v>
      </c>
    </row>
    <row r="86" spans="1:10">
      <c r="A86" s="100" t="str">
        <f t="shared" si="1"/>
        <v>並列知識情報処理研究【510206000401】</v>
      </c>
      <c r="B86" s="164" t="s">
        <v>572</v>
      </c>
      <c r="C86" s="164" t="s">
        <v>332</v>
      </c>
      <c r="D86" s="164" t="s">
        <v>193</v>
      </c>
      <c r="E86" s="164" t="s">
        <v>573</v>
      </c>
      <c r="F86" s="164" t="s">
        <v>147</v>
      </c>
      <c r="G86" s="165">
        <v>2025</v>
      </c>
      <c r="H86" s="164" t="s">
        <v>573</v>
      </c>
      <c r="I86" s="164" t="s">
        <v>574</v>
      </c>
      <c r="J86" s="92" t="s">
        <v>574</v>
      </c>
    </row>
    <row r="87" spans="1:10">
      <c r="A87" s="100" t="str">
        <f t="shared" si="1"/>
        <v>知識ソフトウェア研究【510206000801】</v>
      </c>
      <c r="B87" s="164" t="s">
        <v>575</v>
      </c>
      <c r="C87" s="164" t="s">
        <v>332</v>
      </c>
      <c r="D87" s="164" t="s">
        <v>193</v>
      </c>
      <c r="E87" s="164" t="s">
        <v>576</v>
      </c>
      <c r="F87" s="164" t="s">
        <v>147</v>
      </c>
      <c r="G87" s="165">
        <v>2025</v>
      </c>
      <c r="H87" s="164" t="s">
        <v>576</v>
      </c>
      <c r="I87" s="164" t="s">
        <v>577</v>
      </c>
      <c r="J87" s="92" t="s">
        <v>577</v>
      </c>
    </row>
    <row r="88" spans="1:10">
      <c r="A88" s="100" t="str">
        <f t="shared" si="1"/>
        <v>高信頼ソフトウェア工学研究【510206000901】</v>
      </c>
      <c r="B88" s="164" t="s">
        <v>578</v>
      </c>
      <c r="C88" s="164" t="s">
        <v>332</v>
      </c>
      <c r="D88" s="164" t="s">
        <v>193</v>
      </c>
      <c r="E88" s="164" t="s">
        <v>579</v>
      </c>
      <c r="F88" s="164" t="s">
        <v>147</v>
      </c>
      <c r="G88" s="165">
        <v>2025</v>
      </c>
      <c r="H88" s="164" t="s">
        <v>579</v>
      </c>
      <c r="I88" s="164" t="s">
        <v>580</v>
      </c>
      <c r="J88" s="92" t="s">
        <v>580</v>
      </c>
    </row>
    <row r="89" spans="1:10">
      <c r="A89" s="100" t="str">
        <f t="shared" si="1"/>
        <v>分散システム研究【510206001001】</v>
      </c>
      <c r="B89" s="164" t="s">
        <v>581</v>
      </c>
      <c r="C89" s="164" t="s">
        <v>332</v>
      </c>
      <c r="D89" s="164" t="s">
        <v>193</v>
      </c>
      <c r="E89" s="164" t="s">
        <v>582</v>
      </c>
      <c r="F89" s="164" t="s">
        <v>147</v>
      </c>
      <c r="G89" s="165">
        <v>2025</v>
      </c>
      <c r="H89" s="164" t="s">
        <v>582</v>
      </c>
      <c r="I89" s="164" t="s">
        <v>583</v>
      </c>
      <c r="J89" s="92" t="s">
        <v>583</v>
      </c>
    </row>
    <row r="90" spans="1:10">
      <c r="A90" s="100" t="str">
        <f t="shared" si="1"/>
        <v>アドバンスト・コンピューティング・システム研究【510206001101】</v>
      </c>
      <c r="B90" s="164" t="s">
        <v>584</v>
      </c>
      <c r="C90" s="164" t="s">
        <v>332</v>
      </c>
      <c r="D90" s="164" t="s">
        <v>193</v>
      </c>
      <c r="E90" s="164" t="s">
        <v>585</v>
      </c>
      <c r="F90" s="164" t="s">
        <v>147</v>
      </c>
      <c r="G90" s="165">
        <v>2025</v>
      </c>
      <c r="H90" s="164" t="s">
        <v>585</v>
      </c>
      <c r="I90" s="164" t="s">
        <v>586</v>
      </c>
      <c r="J90" s="92" t="s">
        <v>586</v>
      </c>
    </row>
    <row r="91" spans="1:10">
      <c r="A91" s="100" t="str">
        <f t="shared" si="1"/>
        <v>並列・分散アーキテクチャ研究【510206001201】</v>
      </c>
      <c r="B91" s="164" t="s">
        <v>587</v>
      </c>
      <c r="C91" s="164" t="s">
        <v>332</v>
      </c>
      <c r="D91" s="164" t="s">
        <v>193</v>
      </c>
      <c r="E91" s="164" t="s">
        <v>588</v>
      </c>
      <c r="F91" s="164" t="s">
        <v>147</v>
      </c>
      <c r="G91" s="165">
        <v>2025</v>
      </c>
      <c r="H91" s="164" t="s">
        <v>588</v>
      </c>
      <c r="I91" s="164" t="s">
        <v>589</v>
      </c>
      <c r="J91" s="92" t="s">
        <v>589</v>
      </c>
    </row>
    <row r="92" spans="1:10">
      <c r="A92" s="100" t="str">
        <f t="shared" si="1"/>
        <v>先端プロセッサ構成研究【510206001301】</v>
      </c>
      <c r="B92" s="164" t="s">
        <v>590</v>
      </c>
      <c r="C92" s="164" t="s">
        <v>332</v>
      </c>
      <c r="D92" s="164" t="s">
        <v>193</v>
      </c>
      <c r="E92" s="164" t="s">
        <v>591</v>
      </c>
      <c r="F92" s="164" t="s">
        <v>147</v>
      </c>
      <c r="G92" s="165">
        <v>2025</v>
      </c>
      <c r="H92" s="164" t="s">
        <v>591</v>
      </c>
      <c r="I92" s="164" t="s">
        <v>592</v>
      </c>
      <c r="J92" s="92" t="s">
        <v>592</v>
      </c>
    </row>
    <row r="93" spans="1:10">
      <c r="A93" s="100" t="str">
        <f t="shared" si="1"/>
        <v>ワイヤレスアクセス研究【510206001601】</v>
      </c>
      <c r="B93" s="164" t="s">
        <v>593</v>
      </c>
      <c r="C93" s="164" t="s">
        <v>332</v>
      </c>
      <c r="D93" s="164" t="s">
        <v>193</v>
      </c>
      <c r="E93" s="164" t="s">
        <v>594</v>
      </c>
      <c r="F93" s="164" t="s">
        <v>147</v>
      </c>
      <c r="G93" s="165">
        <v>2025</v>
      </c>
      <c r="H93" s="164" t="s">
        <v>594</v>
      </c>
      <c r="I93" s="164" t="s">
        <v>595</v>
      </c>
      <c r="J93" s="92" t="s">
        <v>595</v>
      </c>
    </row>
    <row r="94" spans="1:10">
      <c r="A94" s="100" t="str">
        <f t="shared" si="1"/>
        <v>マルチメディア情報流通システム研究【510206001701】</v>
      </c>
      <c r="B94" s="164" t="s">
        <v>596</v>
      </c>
      <c r="C94" s="164" t="s">
        <v>332</v>
      </c>
      <c r="D94" s="164" t="s">
        <v>193</v>
      </c>
      <c r="E94" s="164" t="s">
        <v>597</v>
      </c>
      <c r="F94" s="164" t="s">
        <v>147</v>
      </c>
      <c r="G94" s="165">
        <v>2025</v>
      </c>
      <c r="H94" s="164" t="s">
        <v>597</v>
      </c>
      <c r="I94" s="164" t="s">
        <v>598</v>
      </c>
      <c r="J94" s="92" t="s">
        <v>598</v>
      </c>
    </row>
    <row r="95" spans="1:10">
      <c r="A95" s="100" t="str">
        <f t="shared" si="1"/>
        <v>オーディオビジュアル情報処理研究【510206001901】</v>
      </c>
      <c r="B95" s="164" t="s">
        <v>599</v>
      </c>
      <c r="C95" s="164" t="s">
        <v>332</v>
      </c>
      <c r="D95" s="164" t="s">
        <v>193</v>
      </c>
      <c r="E95" s="164" t="s">
        <v>600</v>
      </c>
      <c r="F95" s="164" t="s">
        <v>147</v>
      </c>
      <c r="G95" s="165">
        <v>2025</v>
      </c>
      <c r="H95" s="164" t="s">
        <v>600</v>
      </c>
      <c r="I95" s="164" t="s">
        <v>601</v>
      </c>
      <c r="J95" s="92" t="s">
        <v>601</v>
      </c>
    </row>
    <row r="96" spans="1:10">
      <c r="A96" s="100" t="str">
        <f t="shared" si="1"/>
        <v>分散コンピューティングシステム研究【510206002001】</v>
      </c>
      <c r="B96" s="164" t="s">
        <v>602</v>
      </c>
      <c r="C96" s="164" t="s">
        <v>332</v>
      </c>
      <c r="D96" s="164" t="s">
        <v>193</v>
      </c>
      <c r="E96" s="164" t="s">
        <v>603</v>
      </c>
      <c r="F96" s="164" t="s">
        <v>147</v>
      </c>
      <c r="G96" s="165">
        <v>2025</v>
      </c>
      <c r="H96" s="164" t="s">
        <v>603</v>
      </c>
      <c r="I96" s="164" t="s">
        <v>604</v>
      </c>
      <c r="J96" s="92" t="s">
        <v>604</v>
      </c>
    </row>
    <row r="97" spans="1:10">
      <c r="A97" s="100" t="str">
        <f t="shared" si="1"/>
        <v>知覚情報システム研究【510206002101】</v>
      </c>
      <c r="B97" s="164" t="s">
        <v>605</v>
      </c>
      <c r="C97" s="164" t="s">
        <v>332</v>
      </c>
      <c r="D97" s="164" t="s">
        <v>193</v>
      </c>
      <c r="E97" s="164" t="s">
        <v>606</v>
      </c>
      <c r="F97" s="164" t="s">
        <v>147</v>
      </c>
      <c r="G97" s="165">
        <v>2025</v>
      </c>
      <c r="H97" s="164" t="s">
        <v>606</v>
      </c>
      <c r="I97" s="164" t="s">
        <v>607</v>
      </c>
      <c r="J97" s="92" t="s">
        <v>607</v>
      </c>
    </row>
    <row r="98" spans="1:10">
      <c r="A98" s="100" t="str">
        <f t="shared" si="1"/>
        <v>画像情報研究【510206002201】</v>
      </c>
      <c r="B98" s="164" t="s">
        <v>608</v>
      </c>
      <c r="C98" s="164" t="s">
        <v>332</v>
      </c>
      <c r="D98" s="164" t="s">
        <v>193</v>
      </c>
      <c r="E98" s="164" t="s">
        <v>609</v>
      </c>
      <c r="F98" s="164" t="s">
        <v>147</v>
      </c>
      <c r="G98" s="165">
        <v>2025</v>
      </c>
      <c r="H98" s="164" t="s">
        <v>609</v>
      </c>
      <c r="I98" s="164" t="s">
        <v>610</v>
      </c>
      <c r="J98" s="92" t="s">
        <v>610</v>
      </c>
    </row>
    <row r="99" spans="1:10">
      <c r="A99" s="100" t="str">
        <f t="shared" si="1"/>
        <v>設計解析システム研究【510206002401】</v>
      </c>
      <c r="B99" s="164" t="s">
        <v>611</v>
      </c>
      <c r="C99" s="164" t="s">
        <v>332</v>
      </c>
      <c r="D99" s="164" t="s">
        <v>193</v>
      </c>
      <c r="E99" s="164" t="s">
        <v>612</v>
      </c>
      <c r="F99" s="164" t="s">
        <v>147</v>
      </c>
      <c r="G99" s="165">
        <v>2025</v>
      </c>
      <c r="H99" s="164" t="s">
        <v>612</v>
      </c>
      <c r="I99" s="164" t="s">
        <v>518</v>
      </c>
      <c r="J99" s="92" t="s">
        <v>518</v>
      </c>
    </row>
    <row r="100" spans="1:10">
      <c r="A100" s="100" t="str">
        <f t="shared" si="1"/>
        <v>情報システム設計研究【510206002501】</v>
      </c>
      <c r="B100" s="164" t="s">
        <v>613</v>
      </c>
      <c r="C100" s="164" t="s">
        <v>332</v>
      </c>
      <c r="D100" s="164" t="s">
        <v>193</v>
      </c>
      <c r="E100" s="164" t="s">
        <v>614</v>
      </c>
      <c r="F100" s="164" t="s">
        <v>147</v>
      </c>
      <c r="G100" s="165">
        <v>2025</v>
      </c>
      <c r="H100" s="164" t="s">
        <v>614</v>
      </c>
      <c r="I100" s="164" t="s">
        <v>615</v>
      </c>
      <c r="J100" s="92" t="s">
        <v>615</v>
      </c>
    </row>
    <row r="101" spans="1:10">
      <c r="A101" s="100" t="str">
        <f t="shared" si="1"/>
        <v>無線通信ネットワーク研究　【510206002601】</v>
      </c>
      <c r="B101" s="164" t="s">
        <v>616</v>
      </c>
      <c r="C101" s="164" t="s">
        <v>332</v>
      </c>
      <c r="D101" s="164" t="s">
        <v>193</v>
      </c>
      <c r="E101" s="164" t="s">
        <v>617</v>
      </c>
      <c r="F101" s="164" t="s">
        <v>147</v>
      </c>
      <c r="G101" s="165">
        <v>2025</v>
      </c>
      <c r="H101" s="164" t="s">
        <v>617</v>
      </c>
      <c r="I101" s="164" t="s">
        <v>618</v>
      </c>
      <c r="J101" s="92" t="s">
        <v>619</v>
      </c>
    </row>
    <row r="102" spans="1:10">
      <c r="A102" s="100" t="str">
        <f t="shared" si="1"/>
        <v>ネットワークシステム研究【510206002701】</v>
      </c>
      <c r="B102" s="164" t="s">
        <v>620</v>
      </c>
      <c r="C102" s="164" t="s">
        <v>332</v>
      </c>
      <c r="D102" s="164" t="s">
        <v>193</v>
      </c>
      <c r="E102" s="164" t="s">
        <v>621</v>
      </c>
      <c r="F102" s="164" t="s">
        <v>147</v>
      </c>
      <c r="G102" s="165">
        <v>2025</v>
      </c>
      <c r="H102" s="164" t="s">
        <v>621</v>
      </c>
      <c r="I102" s="164" t="s">
        <v>622</v>
      </c>
      <c r="J102" s="92" t="s">
        <v>622</v>
      </c>
    </row>
    <row r="103" spans="1:10">
      <c r="A103" s="100" t="str">
        <f t="shared" si="1"/>
        <v>情報アクセス研究【510206002801】</v>
      </c>
      <c r="B103" s="164" t="s">
        <v>623</v>
      </c>
      <c r="C103" s="164" t="s">
        <v>332</v>
      </c>
      <c r="D103" s="164" t="s">
        <v>193</v>
      </c>
      <c r="E103" s="164" t="s">
        <v>624</v>
      </c>
      <c r="F103" s="164" t="s">
        <v>147</v>
      </c>
      <c r="G103" s="165">
        <v>2025</v>
      </c>
      <c r="H103" s="164" t="s">
        <v>624</v>
      </c>
      <c r="I103" s="164" t="s">
        <v>625</v>
      </c>
      <c r="J103" s="92" t="s">
        <v>625</v>
      </c>
    </row>
    <row r="104" spans="1:10">
      <c r="A104" s="100" t="str">
        <f t="shared" si="1"/>
        <v>バイオインフォマティクス研究【510206002901】</v>
      </c>
      <c r="B104" s="164" t="s">
        <v>626</v>
      </c>
      <c r="C104" s="164" t="s">
        <v>332</v>
      </c>
      <c r="D104" s="164" t="s">
        <v>193</v>
      </c>
      <c r="E104" s="164" t="s">
        <v>627</v>
      </c>
      <c r="F104" s="164" t="s">
        <v>147</v>
      </c>
      <c r="G104" s="165">
        <v>2025</v>
      </c>
      <c r="H104" s="164" t="s">
        <v>627</v>
      </c>
      <c r="I104" s="164" t="s">
        <v>628</v>
      </c>
      <c r="J104" s="92" t="s">
        <v>628</v>
      </c>
    </row>
    <row r="105" spans="1:10">
      <c r="A105" s="100" t="str">
        <f t="shared" si="1"/>
        <v>メディアインテリジェンス研究【510206003001】</v>
      </c>
      <c r="B105" s="164" t="s">
        <v>629</v>
      </c>
      <c r="C105" s="164" t="s">
        <v>332</v>
      </c>
      <c r="D105" s="164" t="s">
        <v>193</v>
      </c>
      <c r="E105" s="164" t="s">
        <v>630</v>
      </c>
      <c r="F105" s="164" t="s">
        <v>147</v>
      </c>
      <c r="G105" s="165">
        <v>2025</v>
      </c>
      <c r="H105" s="164" t="s">
        <v>630</v>
      </c>
      <c r="I105" s="164" t="s">
        <v>631</v>
      </c>
      <c r="J105" s="92" t="s">
        <v>631</v>
      </c>
    </row>
    <row r="106" spans="1:10">
      <c r="A106" s="100" t="str">
        <f t="shared" si="1"/>
        <v>生命情報解析研究【510206003101】</v>
      </c>
      <c r="B106" s="164" t="s">
        <v>632</v>
      </c>
      <c r="C106" s="164" t="s">
        <v>332</v>
      </c>
      <c r="D106" s="164" t="s">
        <v>193</v>
      </c>
      <c r="E106" s="164" t="s">
        <v>633</v>
      </c>
      <c r="F106" s="164" t="s">
        <v>147</v>
      </c>
      <c r="G106" s="165">
        <v>2025</v>
      </c>
      <c r="H106" s="164" t="s">
        <v>633</v>
      </c>
      <c r="I106" s="164" t="s">
        <v>634</v>
      </c>
      <c r="J106" s="92" t="s">
        <v>634</v>
      </c>
    </row>
    <row r="107" spans="1:10">
      <c r="A107" s="100" t="str">
        <f t="shared" si="1"/>
        <v>情報システム性能評価研究【510206003201】</v>
      </c>
      <c r="B107" s="164" t="s">
        <v>635</v>
      </c>
      <c r="C107" s="164" t="s">
        <v>332</v>
      </c>
      <c r="D107" s="164" t="s">
        <v>193</v>
      </c>
      <c r="E107" s="164" t="s">
        <v>636</v>
      </c>
      <c r="F107" s="164" t="s">
        <v>147</v>
      </c>
      <c r="G107" s="165">
        <v>2025</v>
      </c>
      <c r="H107" s="164" t="s">
        <v>636</v>
      </c>
      <c r="I107" s="164" t="s">
        <v>637</v>
      </c>
      <c r="J107" s="92" t="s">
        <v>637</v>
      </c>
    </row>
    <row r="108" spans="1:10">
      <c r="A108" s="100" t="str">
        <f t="shared" si="1"/>
        <v>計算機言語論研究【510206003301】</v>
      </c>
      <c r="B108" s="164" t="s">
        <v>638</v>
      </c>
      <c r="C108" s="164" t="s">
        <v>332</v>
      </c>
      <c r="D108" s="164" t="s">
        <v>193</v>
      </c>
      <c r="E108" s="164" t="s">
        <v>639</v>
      </c>
      <c r="F108" s="164" t="s">
        <v>147</v>
      </c>
      <c r="G108" s="165">
        <v>2025</v>
      </c>
      <c r="H108" s="164" t="s">
        <v>639</v>
      </c>
      <c r="I108" s="164" t="s">
        <v>640</v>
      </c>
      <c r="J108" s="92" t="s">
        <v>640</v>
      </c>
    </row>
    <row r="109" spans="1:10">
      <c r="A109" s="100" t="str">
        <f t="shared" si="1"/>
        <v>自律エージェント工学研究【510206003401】</v>
      </c>
      <c r="B109" s="164" t="s">
        <v>641</v>
      </c>
      <c r="C109" s="164" t="s">
        <v>332</v>
      </c>
      <c r="D109" s="164" t="s">
        <v>193</v>
      </c>
      <c r="E109" s="164" t="s">
        <v>642</v>
      </c>
      <c r="F109" s="164" t="s">
        <v>147</v>
      </c>
      <c r="G109" s="165">
        <v>2025</v>
      </c>
      <c r="H109" s="164" t="s">
        <v>642</v>
      </c>
      <c r="I109" s="164" t="s">
        <v>643</v>
      </c>
      <c r="J109" s="92" t="s">
        <v>643</v>
      </c>
    </row>
    <row r="110" spans="1:10">
      <c r="A110" s="100" t="str">
        <f t="shared" si="1"/>
        <v>情報セキュリティ研究【510206003501】</v>
      </c>
      <c r="B110" s="164" t="s">
        <v>620</v>
      </c>
      <c r="C110" s="164" t="s">
        <v>332</v>
      </c>
      <c r="D110" s="164" t="s">
        <v>193</v>
      </c>
      <c r="E110" s="164" t="s">
        <v>644</v>
      </c>
      <c r="F110" s="164" t="s">
        <v>147</v>
      </c>
      <c r="G110" s="165">
        <v>2025</v>
      </c>
      <c r="H110" s="164" t="s">
        <v>644</v>
      </c>
      <c r="I110" s="164" t="s">
        <v>645</v>
      </c>
      <c r="J110" s="92" t="s">
        <v>645</v>
      </c>
    </row>
    <row r="111" spans="1:10">
      <c r="A111" s="100" t="str">
        <f t="shared" si="1"/>
        <v>最適化・学習システム研究【510206003601】</v>
      </c>
      <c r="B111" s="164" t="s">
        <v>646</v>
      </c>
      <c r="C111" s="164" t="s">
        <v>332</v>
      </c>
      <c r="D111" s="164" t="s">
        <v>193</v>
      </c>
      <c r="E111" s="164" t="s">
        <v>647</v>
      </c>
      <c r="F111" s="164" t="s">
        <v>147</v>
      </c>
      <c r="G111" s="165">
        <v>2025</v>
      </c>
      <c r="H111" s="164" t="s">
        <v>647</v>
      </c>
      <c r="I111" s="164" t="s">
        <v>648</v>
      </c>
      <c r="J111" s="92" t="s">
        <v>648</v>
      </c>
    </row>
    <row r="112" spans="1:10">
      <c r="A112" s="100" t="str">
        <f t="shared" si="1"/>
        <v>自然言語処理研究【510206003701】</v>
      </c>
      <c r="B112" s="164" t="s">
        <v>649</v>
      </c>
      <c r="C112" s="164" t="s">
        <v>332</v>
      </c>
      <c r="D112" s="164" t="s">
        <v>193</v>
      </c>
      <c r="E112" s="164" t="s">
        <v>650</v>
      </c>
      <c r="F112" s="164" t="s">
        <v>147</v>
      </c>
      <c r="G112" s="165">
        <v>2025</v>
      </c>
      <c r="H112" s="164" t="s">
        <v>650</v>
      </c>
      <c r="I112" s="164" t="s">
        <v>651</v>
      </c>
      <c r="J112" s="92" t="s">
        <v>651</v>
      </c>
    </row>
    <row r="113" spans="1:10">
      <c r="A113" s="100" t="str">
        <f t="shared" si="1"/>
        <v>暗号プロトコル研究【510206003801】</v>
      </c>
      <c r="B113" s="164" t="s">
        <v>652</v>
      </c>
      <c r="C113" s="164" t="s">
        <v>332</v>
      </c>
      <c r="D113" s="164" t="s">
        <v>193</v>
      </c>
      <c r="E113" s="164" t="s">
        <v>653</v>
      </c>
      <c r="F113" s="164" t="s">
        <v>147</v>
      </c>
      <c r="G113" s="165">
        <v>2025</v>
      </c>
      <c r="H113" s="164" t="s">
        <v>653</v>
      </c>
      <c r="I113" s="164" t="s">
        <v>654</v>
      </c>
      <c r="J113" s="92" t="s">
        <v>654</v>
      </c>
    </row>
    <row r="114" spans="1:10">
      <c r="A114" s="100" t="str">
        <f t="shared" si="1"/>
        <v>コンピュータグラフィックス研究【510206003901】</v>
      </c>
      <c r="B114" s="164" t="s">
        <v>655</v>
      </c>
      <c r="C114" s="164" t="s">
        <v>332</v>
      </c>
      <c r="D114" s="164" t="s">
        <v>193</v>
      </c>
      <c r="E114" s="164" t="s">
        <v>656</v>
      </c>
      <c r="F114" s="164" t="s">
        <v>147</v>
      </c>
      <c r="G114" s="165">
        <v>2025</v>
      </c>
      <c r="H114" s="164" t="s">
        <v>656</v>
      </c>
      <c r="I114" s="164" t="s">
        <v>657</v>
      </c>
      <c r="J114" s="92" t="s">
        <v>657</v>
      </c>
    </row>
    <row r="115" spans="1:10">
      <c r="A115" s="100" t="str">
        <f t="shared" si="1"/>
        <v>光通信システム研究【510206004001】</v>
      </c>
      <c r="B115" s="164" t="s">
        <v>658</v>
      </c>
      <c r="C115" s="164" t="s">
        <v>332</v>
      </c>
      <c r="D115" s="164" t="s">
        <v>193</v>
      </c>
      <c r="E115" s="164" t="s">
        <v>659</v>
      </c>
      <c r="F115" s="164" t="s">
        <v>147</v>
      </c>
      <c r="G115" s="165">
        <v>2025</v>
      </c>
      <c r="H115" s="164" t="s">
        <v>659</v>
      </c>
      <c r="I115" s="164" t="s">
        <v>660</v>
      </c>
      <c r="J115" s="92" t="s">
        <v>660</v>
      </c>
    </row>
    <row r="116" spans="1:10">
      <c r="A116" s="100" t="str">
        <f t="shared" si="1"/>
        <v>無線通信とセンシング研究【510206004101】</v>
      </c>
      <c r="B116" s="164" t="s">
        <v>661</v>
      </c>
      <c r="C116" s="164" t="s">
        <v>332</v>
      </c>
      <c r="D116" s="164" t="s">
        <v>193</v>
      </c>
      <c r="E116" s="164" t="s">
        <v>662</v>
      </c>
      <c r="F116" s="164" t="s">
        <v>147</v>
      </c>
      <c r="G116" s="165">
        <v>2025</v>
      </c>
      <c r="H116" s="164" t="s">
        <v>662</v>
      </c>
      <c r="I116" s="164" t="s">
        <v>663</v>
      </c>
      <c r="J116" s="92" t="s">
        <v>663</v>
      </c>
    </row>
    <row r="117" spans="1:10">
      <c r="A117" s="100" t="str">
        <f t="shared" si="1"/>
        <v>数理言語情報研究【510206004201】</v>
      </c>
      <c r="B117" s="164" t="s">
        <v>664</v>
      </c>
      <c r="C117" s="164" t="s">
        <v>332</v>
      </c>
      <c r="D117" s="164" t="s">
        <v>193</v>
      </c>
      <c r="E117" s="164" t="s">
        <v>665</v>
      </c>
      <c r="F117" s="164" t="s">
        <v>147</v>
      </c>
      <c r="G117" s="165">
        <v>2025</v>
      </c>
      <c r="H117" s="164" t="s">
        <v>665</v>
      </c>
      <c r="I117" s="164" t="s">
        <v>666</v>
      </c>
      <c r="J117" s="92" t="s">
        <v>666</v>
      </c>
    </row>
    <row r="118" spans="1:10">
      <c r="A118" s="100" t="str">
        <f t="shared" si="1"/>
        <v>言語認知科学研究【510206004301】</v>
      </c>
      <c r="B118" s="164" t="s">
        <v>667</v>
      </c>
      <c r="C118" s="164" t="s">
        <v>332</v>
      </c>
      <c r="D118" s="164" t="s">
        <v>193</v>
      </c>
      <c r="E118" s="164" t="s">
        <v>668</v>
      </c>
      <c r="F118" s="164" t="s">
        <v>147</v>
      </c>
      <c r="G118" s="165">
        <v>2025</v>
      </c>
      <c r="H118" s="164" t="s">
        <v>668</v>
      </c>
      <c r="I118" s="164" t="s">
        <v>669</v>
      </c>
      <c r="J118" s="92" t="s">
        <v>669</v>
      </c>
    </row>
    <row r="119" spans="1:10">
      <c r="A119" s="100" t="str">
        <f t="shared" si="1"/>
        <v>材料物理化学研究【510207000101】</v>
      </c>
      <c r="B119" s="164" t="s">
        <v>670</v>
      </c>
      <c r="C119" s="164" t="s">
        <v>332</v>
      </c>
      <c r="D119" s="164" t="s">
        <v>671</v>
      </c>
      <c r="E119" s="164" t="s">
        <v>672</v>
      </c>
      <c r="F119" s="164" t="s">
        <v>147</v>
      </c>
      <c r="G119" s="165">
        <v>2025</v>
      </c>
      <c r="H119" s="164" t="s">
        <v>672</v>
      </c>
      <c r="I119" s="164" t="s">
        <v>673</v>
      </c>
      <c r="J119" s="92" t="s">
        <v>673</v>
      </c>
    </row>
    <row r="120" spans="1:10">
      <c r="A120" s="100" t="str">
        <f t="shared" si="1"/>
        <v>量子材料物理学研究【510207000301】</v>
      </c>
      <c r="B120" s="164" t="s">
        <v>503</v>
      </c>
      <c r="C120" s="164" t="s">
        <v>332</v>
      </c>
      <c r="D120" s="164" t="s">
        <v>671</v>
      </c>
      <c r="E120" s="164" t="s">
        <v>674</v>
      </c>
      <c r="F120" s="164" t="s">
        <v>147</v>
      </c>
      <c r="G120" s="165">
        <v>2025</v>
      </c>
      <c r="H120" s="164" t="s">
        <v>674</v>
      </c>
      <c r="I120" s="164" t="s">
        <v>675</v>
      </c>
      <c r="J120" s="92" t="s">
        <v>675</v>
      </c>
    </row>
    <row r="121" spans="1:10">
      <c r="A121" s="100" t="str">
        <f t="shared" si="1"/>
        <v>材料物性科学研究【510207000401】</v>
      </c>
      <c r="B121" s="164" t="s">
        <v>503</v>
      </c>
      <c r="C121" s="164" t="s">
        <v>332</v>
      </c>
      <c r="D121" s="164" t="s">
        <v>671</v>
      </c>
      <c r="E121" s="164" t="s">
        <v>676</v>
      </c>
      <c r="F121" s="164" t="s">
        <v>147</v>
      </c>
      <c r="G121" s="165">
        <v>2025</v>
      </c>
      <c r="H121" s="164" t="s">
        <v>676</v>
      </c>
      <c r="I121" s="164" t="s">
        <v>677</v>
      </c>
      <c r="J121" s="92" t="s">
        <v>677</v>
      </c>
    </row>
    <row r="122" spans="1:10">
      <c r="A122" s="100" t="str">
        <f t="shared" si="1"/>
        <v>材料反応動力学研究【510207000501】</v>
      </c>
      <c r="B122" s="164" t="s">
        <v>678</v>
      </c>
      <c r="C122" s="164" t="s">
        <v>332</v>
      </c>
      <c r="D122" s="164" t="s">
        <v>671</v>
      </c>
      <c r="E122" s="164" t="s">
        <v>679</v>
      </c>
      <c r="F122" s="164" t="s">
        <v>147</v>
      </c>
      <c r="G122" s="165">
        <v>2025</v>
      </c>
      <c r="H122" s="164" t="s">
        <v>679</v>
      </c>
      <c r="I122" s="164" t="s">
        <v>680</v>
      </c>
      <c r="J122" s="92" t="s">
        <v>680</v>
      </c>
    </row>
    <row r="123" spans="1:10">
      <c r="A123" s="100" t="str">
        <f t="shared" si="1"/>
        <v>非晶質材料物理学研究【510207000601】</v>
      </c>
      <c r="B123" s="164" t="s">
        <v>681</v>
      </c>
      <c r="C123" s="164" t="s">
        <v>332</v>
      </c>
      <c r="D123" s="164" t="s">
        <v>671</v>
      </c>
      <c r="E123" s="164" t="s">
        <v>682</v>
      </c>
      <c r="F123" s="164" t="s">
        <v>147</v>
      </c>
      <c r="G123" s="165">
        <v>2025</v>
      </c>
      <c r="H123" s="164" t="s">
        <v>682</v>
      </c>
      <c r="I123" s="164" t="s">
        <v>683</v>
      </c>
      <c r="J123" s="92" t="s">
        <v>683</v>
      </c>
    </row>
    <row r="124" spans="1:10">
      <c r="A124" s="100" t="str">
        <f t="shared" si="1"/>
        <v>材料計算数理研究【510207000701】</v>
      </c>
      <c r="B124" s="164" t="s">
        <v>371</v>
      </c>
      <c r="C124" s="164" t="s">
        <v>332</v>
      </c>
      <c r="D124" s="164" t="s">
        <v>671</v>
      </c>
      <c r="E124" s="164" t="s">
        <v>684</v>
      </c>
      <c r="F124" s="164" t="s">
        <v>147</v>
      </c>
      <c r="G124" s="165">
        <v>2025</v>
      </c>
      <c r="H124" s="164" t="s">
        <v>684</v>
      </c>
      <c r="I124" s="164" t="s">
        <v>685</v>
      </c>
      <c r="J124" s="92" t="s">
        <v>685</v>
      </c>
    </row>
    <row r="125" spans="1:10">
      <c r="A125" s="100" t="str">
        <f t="shared" si="1"/>
        <v>数理材料学研究【510207000801】</v>
      </c>
      <c r="B125" s="164" t="s">
        <v>399</v>
      </c>
      <c r="C125" s="164" t="s">
        <v>332</v>
      </c>
      <c r="D125" s="164" t="s">
        <v>671</v>
      </c>
      <c r="E125" s="164" t="s">
        <v>686</v>
      </c>
      <c r="F125" s="164" t="s">
        <v>147</v>
      </c>
      <c r="G125" s="165">
        <v>2025</v>
      </c>
      <c r="H125" s="164" t="s">
        <v>686</v>
      </c>
      <c r="I125" s="164" t="s">
        <v>687</v>
      </c>
      <c r="J125" s="92" t="s">
        <v>687</v>
      </c>
    </row>
    <row r="126" spans="1:10">
      <c r="A126" s="100" t="str">
        <f t="shared" si="1"/>
        <v>数理材料学研究【510207000901】</v>
      </c>
      <c r="B126" s="164" t="s">
        <v>365</v>
      </c>
      <c r="C126" s="164" t="s">
        <v>332</v>
      </c>
      <c r="D126" s="164" t="s">
        <v>671</v>
      </c>
      <c r="E126" s="164" t="s">
        <v>688</v>
      </c>
      <c r="F126" s="164" t="s">
        <v>147</v>
      </c>
      <c r="G126" s="165">
        <v>2025</v>
      </c>
      <c r="H126" s="164" t="s">
        <v>688</v>
      </c>
      <c r="I126" s="164" t="s">
        <v>687</v>
      </c>
      <c r="J126" s="92" t="s">
        <v>687</v>
      </c>
    </row>
    <row r="127" spans="1:10">
      <c r="A127" s="100" t="str">
        <f t="shared" si="1"/>
        <v>材料プロセス工学研究【510207001001】</v>
      </c>
      <c r="B127" s="164" t="s">
        <v>689</v>
      </c>
      <c r="C127" s="164" t="s">
        <v>332</v>
      </c>
      <c r="D127" s="164" t="s">
        <v>671</v>
      </c>
      <c r="E127" s="164" t="s">
        <v>690</v>
      </c>
      <c r="F127" s="164" t="s">
        <v>147</v>
      </c>
      <c r="G127" s="165">
        <v>2025</v>
      </c>
      <c r="H127" s="164" t="s">
        <v>690</v>
      </c>
      <c r="I127" s="164" t="s">
        <v>483</v>
      </c>
      <c r="J127" s="92" t="s">
        <v>483</v>
      </c>
    </row>
    <row r="128" spans="1:10">
      <c r="A128" s="100" t="str">
        <f t="shared" si="1"/>
        <v>マイクロ・ナノ構造研究【510207001101】</v>
      </c>
      <c r="B128" s="164" t="s">
        <v>484</v>
      </c>
      <c r="C128" s="164" t="s">
        <v>332</v>
      </c>
      <c r="D128" s="164" t="s">
        <v>671</v>
      </c>
      <c r="E128" s="164" t="s">
        <v>691</v>
      </c>
      <c r="F128" s="164" t="s">
        <v>147</v>
      </c>
      <c r="G128" s="165">
        <v>2025</v>
      </c>
      <c r="H128" s="164" t="s">
        <v>691</v>
      </c>
      <c r="I128" s="164" t="s">
        <v>692</v>
      </c>
      <c r="J128" s="92" t="s">
        <v>692</v>
      </c>
    </row>
    <row r="129" spans="1:10">
      <c r="A129" s="100" t="str">
        <f t="shared" si="1"/>
        <v>複合材料工学研究【510207001201】</v>
      </c>
      <c r="B129" s="164" t="s">
        <v>468</v>
      </c>
      <c r="C129" s="164" t="s">
        <v>332</v>
      </c>
      <c r="D129" s="164" t="s">
        <v>671</v>
      </c>
      <c r="E129" s="164" t="s">
        <v>693</v>
      </c>
      <c r="F129" s="164" t="s">
        <v>147</v>
      </c>
      <c r="G129" s="165">
        <v>2025</v>
      </c>
      <c r="H129" s="164" t="s">
        <v>693</v>
      </c>
      <c r="I129" s="164" t="s">
        <v>470</v>
      </c>
      <c r="J129" s="92" t="s">
        <v>470</v>
      </c>
    </row>
    <row r="130" spans="1:10">
      <c r="A130" s="100" t="str">
        <f t="shared" si="1"/>
        <v>材料強度学研究【510207001301】</v>
      </c>
      <c r="B130" s="164" t="s">
        <v>694</v>
      </c>
      <c r="C130" s="164" t="s">
        <v>332</v>
      </c>
      <c r="D130" s="164" t="s">
        <v>671</v>
      </c>
      <c r="E130" s="164" t="s">
        <v>695</v>
      </c>
      <c r="F130" s="164" t="s">
        <v>147</v>
      </c>
      <c r="G130" s="165">
        <v>2025</v>
      </c>
      <c r="H130" s="164" t="s">
        <v>695</v>
      </c>
      <c r="I130" s="164" t="s">
        <v>489</v>
      </c>
      <c r="J130" s="92" t="s">
        <v>489</v>
      </c>
    </row>
    <row r="131" spans="1:10">
      <c r="A131" s="100" t="str">
        <f t="shared" ref="A131:A194" si="2">I131&amp;"【"&amp;E131&amp;F131&amp;"】"</f>
        <v>結晶制御工学研究【510207001401】</v>
      </c>
      <c r="B131" s="164" t="s">
        <v>696</v>
      </c>
      <c r="C131" s="164" t="s">
        <v>332</v>
      </c>
      <c r="D131" s="164" t="s">
        <v>671</v>
      </c>
      <c r="E131" s="164" t="s">
        <v>697</v>
      </c>
      <c r="F131" s="164" t="s">
        <v>147</v>
      </c>
      <c r="G131" s="165">
        <v>2025</v>
      </c>
      <c r="H131" s="164" t="s">
        <v>697</v>
      </c>
      <c r="I131" s="164" t="s">
        <v>698</v>
      </c>
      <c r="J131" s="92" t="s">
        <v>698</v>
      </c>
    </row>
    <row r="132" spans="1:10">
      <c r="A132" s="100" t="str">
        <f t="shared" si="2"/>
        <v>材料表面化学研究【510207001501】</v>
      </c>
      <c r="B132" s="164" t="s">
        <v>699</v>
      </c>
      <c r="C132" s="164" t="s">
        <v>332</v>
      </c>
      <c r="D132" s="164" t="s">
        <v>671</v>
      </c>
      <c r="E132" s="164" t="s">
        <v>700</v>
      </c>
      <c r="F132" s="164" t="s">
        <v>147</v>
      </c>
      <c r="G132" s="165">
        <v>2025</v>
      </c>
      <c r="H132" s="164" t="s">
        <v>700</v>
      </c>
      <c r="I132" s="164" t="s">
        <v>701</v>
      </c>
      <c r="J132" s="92" t="s">
        <v>701</v>
      </c>
    </row>
    <row r="133" spans="1:10">
      <c r="A133" s="100" t="str">
        <f t="shared" si="2"/>
        <v>低次元材料物理学研究【510207001601】</v>
      </c>
      <c r="B133" s="164" t="s">
        <v>500</v>
      </c>
      <c r="C133" s="164" t="s">
        <v>332</v>
      </c>
      <c r="D133" s="164" t="s">
        <v>671</v>
      </c>
      <c r="E133" s="164" t="s">
        <v>702</v>
      </c>
      <c r="F133" s="164" t="s">
        <v>147</v>
      </c>
      <c r="G133" s="165">
        <v>2025</v>
      </c>
      <c r="H133" s="164" t="s">
        <v>702</v>
      </c>
      <c r="I133" s="164" t="s">
        <v>703</v>
      </c>
      <c r="J133" s="92" t="s">
        <v>703</v>
      </c>
    </row>
    <row r="134" spans="1:10">
      <c r="A134" s="100" t="str">
        <f t="shared" si="2"/>
        <v>ナノ材料工学研究【510207001701】</v>
      </c>
      <c r="B134" s="164" t="s">
        <v>704</v>
      </c>
      <c r="C134" s="164" t="s">
        <v>332</v>
      </c>
      <c r="D134" s="164" t="s">
        <v>671</v>
      </c>
      <c r="E134" s="164" t="s">
        <v>705</v>
      </c>
      <c r="F134" s="164" t="s">
        <v>147</v>
      </c>
      <c r="G134" s="165">
        <v>2025</v>
      </c>
      <c r="H134" s="164" t="s">
        <v>705</v>
      </c>
      <c r="I134" s="164" t="s">
        <v>498</v>
      </c>
      <c r="J134" s="92" t="s">
        <v>498</v>
      </c>
    </row>
    <row r="135" spans="1:10">
      <c r="A135" s="100" t="str">
        <f t="shared" si="2"/>
        <v>人工量子材料物理学研究【510207001801】</v>
      </c>
      <c r="B135" s="164" t="s">
        <v>539</v>
      </c>
      <c r="C135" s="164" t="s">
        <v>332</v>
      </c>
      <c r="D135" s="164" t="s">
        <v>671</v>
      </c>
      <c r="E135" s="164" t="s">
        <v>706</v>
      </c>
      <c r="F135" s="164" t="s">
        <v>147</v>
      </c>
      <c r="G135" s="165">
        <v>2025</v>
      </c>
      <c r="H135" s="164" t="s">
        <v>706</v>
      </c>
      <c r="I135" s="164" t="s">
        <v>707</v>
      </c>
      <c r="J135" s="92" t="s">
        <v>707</v>
      </c>
    </row>
    <row r="136" spans="1:10">
      <c r="A136" s="100" t="str">
        <f t="shared" si="2"/>
        <v>比較建築史方法研究【520201000101】</v>
      </c>
      <c r="B136" s="164" t="s">
        <v>708</v>
      </c>
      <c r="C136" s="164" t="s">
        <v>709</v>
      </c>
      <c r="D136" s="164" t="s">
        <v>203</v>
      </c>
      <c r="E136" s="164" t="s">
        <v>710</v>
      </c>
      <c r="F136" s="164" t="s">
        <v>147</v>
      </c>
      <c r="G136" s="165">
        <v>2025</v>
      </c>
      <c r="H136" s="164" t="s">
        <v>710</v>
      </c>
      <c r="I136" s="164" t="s">
        <v>711</v>
      </c>
      <c r="J136" s="92" t="s">
        <v>711</v>
      </c>
    </row>
    <row r="137" spans="1:10">
      <c r="A137" s="100" t="str">
        <f t="shared" si="2"/>
        <v>歴史工学・建築表現史研究【520201000201】</v>
      </c>
      <c r="B137" s="164" t="s">
        <v>712</v>
      </c>
      <c r="C137" s="164" t="s">
        <v>709</v>
      </c>
      <c r="D137" s="164" t="s">
        <v>203</v>
      </c>
      <c r="E137" s="164" t="s">
        <v>713</v>
      </c>
      <c r="F137" s="164" t="s">
        <v>147</v>
      </c>
      <c r="G137" s="165">
        <v>2025</v>
      </c>
      <c r="H137" s="164" t="s">
        <v>713</v>
      </c>
      <c r="I137" s="164" t="s">
        <v>714</v>
      </c>
      <c r="J137" s="92" t="s">
        <v>714</v>
      </c>
    </row>
    <row r="138" spans="1:10">
      <c r="A138" s="100" t="str">
        <f t="shared" si="2"/>
        <v>建築社会論研究【520201000301】</v>
      </c>
      <c r="B138" s="164" t="s">
        <v>715</v>
      </c>
      <c r="C138" s="164" t="s">
        <v>709</v>
      </c>
      <c r="D138" s="164" t="s">
        <v>203</v>
      </c>
      <c r="E138" s="164" t="s">
        <v>716</v>
      </c>
      <c r="F138" s="164" t="s">
        <v>147</v>
      </c>
      <c r="G138" s="165">
        <v>2025</v>
      </c>
      <c r="H138" s="164" t="s">
        <v>716</v>
      </c>
      <c r="I138" s="164" t="s">
        <v>717</v>
      </c>
      <c r="J138" s="92" t="s">
        <v>717</v>
      </c>
    </row>
    <row r="139" spans="1:10">
      <c r="A139" s="100" t="str">
        <f t="shared" si="2"/>
        <v>建築意匠論研究【520201000401】</v>
      </c>
      <c r="B139" s="164" t="s">
        <v>718</v>
      </c>
      <c r="C139" s="164" t="s">
        <v>709</v>
      </c>
      <c r="D139" s="164" t="s">
        <v>203</v>
      </c>
      <c r="E139" s="164" t="s">
        <v>719</v>
      </c>
      <c r="F139" s="164" t="s">
        <v>147</v>
      </c>
      <c r="G139" s="165">
        <v>2025</v>
      </c>
      <c r="H139" s="164" t="s">
        <v>719</v>
      </c>
      <c r="I139" s="164" t="s">
        <v>720</v>
      </c>
      <c r="J139" s="92" t="s">
        <v>720</v>
      </c>
    </row>
    <row r="140" spans="1:10">
      <c r="A140" s="100" t="str">
        <f t="shared" si="2"/>
        <v>建築情報論研究【520201000501】</v>
      </c>
      <c r="B140" s="164" t="s">
        <v>721</v>
      </c>
      <c r="C140" s="164" t="s">
        <v>709</v>
      </c>
      <c r="D140" s="164" t="s">
        <v>203</v>
      </c>
      <c r="E140" s="164" t="s">
        <v>722</v>
      </c>
      <c r="F140" s="164" t="s">
        <v>147</v>
      </c>
      <c r="G140" s="165">
        <v>2025</v>
      </c>
      <c r="H140" s="164" t="s">
        <v>722</v>
      </c>
      <c r="I140" s="164" t="s">
        <v>723</v>
      </c>
      <c r="J140" s="92" t="s">
        <v>723</v>
      </c>
    </row>
    <row r="141" spans="1:10">
      <c r="A141" s="100" t="str">
        <f t="shared" si="2"/>
        <v>建築空間論研究【520201000601】</v>
      </c>
      <c r="B141" s="164" t="s">
        <v>724</v>
      </c>
      <c r="C141" s="164" t="s">
        <v>709</v>
      </c>
      <c r="D141" s="164" t="s">
        <v>203</v>
      </c>
      <c r="E141" s="164" t="s">
        <v>725</v>
      </c>
      <c r="F141" s="164" t="s">
        <v>147</v>
      </c>
      <c r="G141" s="165">
        <v>2025</v>
      </c>
      <c r="H141" s="164" t="s">
        <v>725</v>
      </c>
      <c r="I141" s="164" t="s">
        <v>726</v>
      </c>
      <c r="J141" s="92" t="s">
        <v>726</v>
      </c>
    </row>
    <row r="142" spans="1:10">
      <c r="A142" s="100" t="str">
        <f t="shared" si="2"/>
        <v>景観・地域デザイン研究【520201000801】</v>
      </c>
      <c r="B142" s="164" t="s">
        <v>727</v>
      </c>
      <c r="C142" s="164" t="s">
        <v>709</v>
      </c>
      <c r="D142" s="164" t="s">
        <v>203</v>
      </c>
      <c r="E142" s="164" t="s">
        <v>728</v>
      </c>
      <c r="F142" s="164" t="s">
        <v>147</v>
      </c>
      <c r="G142" s="165">
        <v>2025</v>
      </c>
      <c r="H142" s="164" t="s">
        <v>728</v>
      </c>
      <c r="I142" s="164" t="s">
        <v>729</v>
      </c>
      <c r="J142" s="92" t="s">
        <v>729</v>
      </c>
    </row>
    <row r="143" spans="1:10">
      <c r="A143" s="100" t="str">
        <f t="shared" si="2"/>
        <v>都市空間・環境デザイン研究【520201000901】</v>
      </c>
      <c r="B143" s="164" t="s">
        <v>730</v>
      </c>
      <c r="C143" s="164" t="s">
        <v>709</v>
      </c>
      <c r="D143" s="164" t="s">
        <v>203</v>
      </c>
      <c r="E143" s="164" t="s">
        <v>731</v>
      </c>
      <c r="F143" s="164" t="s">
        <v>147</v>
      </c>
      <c r="G143" s="165">
        <v>2025</v>
      </c>
      <c r="H143" s="164" t="s">
        <v>731</v>
      </c>
      <c r="I143" s="164" t="s">
        <v>732</v>
      </c>
      <c r="J143" s="92" t="s">
        <v>732</v>
      </c>
    </row>
    <row r="144" spans="1:10">
      <c r="A144" s="100" t="str">
        <f t="shared" si="2"/>
        <v>建築防災研究【520201001101】</v>
      </c>
      <c r="B144" s="164" t="s">
        <v>733</v>
      </c>
      <c r="C144" s="164" t="s">
        <v>709</v>
      </c>
      <c r="D144" s="164" t="s">
        <v>203</v>
      </c>
      <c r="E144" s="164" t="s">
        <v>734</v>
      </c>
      <c r="F144" s="164" t="s">
        <v>147</v>
      </c>
      <c r="G144" s="165">
        <v>2025</v>
      </c>
      <c r="H144" s="164" t="s">
        <v>734</v>
      </c>
      <c r="I144" s="164" t="s">
        <v>735</v>
      </c>
      <c r="J144" s="92" t="s">
        <v>735</v>
      </c>
    </row>
    <row r="145" spans="1:10">
      <c r="A145" s="100" t="str">
        <f t="shared" si="2"/>
        <v>建築環境研究【520201001201】</v>
      </c>
      <c r="B145" s="164" t="s">
        <v>733</v>
      </c>
      <c r="C145" s="164" t="s">
        <v>709</v>
      </c>
      <c r="D145" s="164" t="s">
        <v>203</v>
      </c>
      <c r="E145" s="164" t="s">
        <v>736</v>
      </c>
      <c r="F145" s="164" t="s">
        <v>147</v>
      </c>
      <c r="G145" s="165">
        <v>2025</v>
      </c>
      <c r="H145" s="164" t="s">
        <v>736</v>
      </c>
      <c r="I145" s="164" t="s">
        <v>737</v>
      </c>
      <c r="J145" s="92" t="s">
        <v>737</v>
      </c>
    </row>
    <row r="146" spans="1:10">
      <c r="A146" s="100" t="str">
        <f t="shared" si="2"/>
        <v>建築生産マネジメント研究【520201001901】</v>
      </c>
      <c r="B146" s="164" t="s">
        <v>738</v>
      </c>
      <c r="C146" s="164" t="s">
        <v>709</v>
      </c>
      <c r="D146" s="164" t="s">
        <v>203</v>
      </c>
      <c r="E146" s="164" t="s">
        <v>739</v>
      </c>
      <c r="F146" s="164" t="s">
        <v>147</v>
      </c>
      <c r="G146" s="165">
        <v>2025</v>
      </c>
      <c r="H146" s="164" t="s">
        <v>739</v>
      </c>
      <c r="I146" s="164" t="s">
        <v>740</v>
      </c>
      <c r="J146" s="92" t="s">
        <v>740</v>
      </c>
    </row>
    <row r="147" spans="1:10">
      <c r="A147" s="100" t="str">
        <f t="shared" si="2"/>
        <v>建築構法研究【520201002001】</v>
      </c>
      <c r="B147" s="164" t="s">
        <v>741</v>
      </c>
      <c r="C147" s="164" t="s">
        <v>709</v>
      </c>
      <c r="D147" s="164" t="s">
        <v>203</v>
      </c>
      <c r="E147" s="164" t="s">
        <v>742</v>
      </c>
      <c r="F147" s="164" t="s">
        <v>147</v>
      </c>
      <c r="G147" s="165">
        <v>2025</v>
      </c>
      <c r="H147" s="164" t="s">
        <v>742</v>
      </c>
      <c r="I147" s="164" t="s">
        <v>743</v>
      </c>
      <c r="J147" s="92" t="s">
        <v>743</v>
      </c>
    </row>
    <row r="148" spans="1:10">
      <c r="A148" s="100" t="str">
        <f t="shared" si="2"/>
        <v>建築材料研究【520201002101】</v>
      </c>
      <c r="B148" s="164" t="s">
        <v>744</v>
      </c>
      <c r="C148" s="164" t="s">
        <v>709</v>
      </c>
      <c r="D148" s="164" t="s">
        <v>203</v>
      </c>
      <c r="E148" s="164" t="s">
        <v>745</v>
      </c>
      <c r="F148" s="164" t="s">
        <v>147</v>
      </c>
      <c r="G148" s="165">
        <v>2025</v>
      </c>
      <c r="H148" s="164" t="s">
        <v>745</v>
      </c>
      <c r="I148" s="164" t="s">
        <v>746</v>
      </c>
      <c r="J148" s="92" t="s">
        <v>746</v>
      </c>
    </row>
    <row r="149" spans="1:10">
      <c r="A149" s="100" t="str">
        <f t="shared" si="2"/>
        <v>環境メディア研究【520201002201】</v>
      </c>
      <c r="B149" s="164" t="s">
        <v>747</v>
      </c>
      <c r="C149" s="164" t="s">
        <v>709</v>
      </c>
      <c r="D149" s="164" t="s">
        <v>203</v>
      </c>
      <c r="E149" s="164" t="s">
        <v>748</v>
      </c>
      <c r="F149" s="164" t="s">
        <v>147</v>
      </c>
      <c r="G149" s="165">
        <v>2025</v>
      </c>
      <c r="H149" s="164" t="s">
        <v>748</v>
      </c>
      <c r="I149" s="164" t="s">
        <v>749</v>
      </c>
      <c r="J149" s="92" t="s">
        <v>749</v>
      </c>
    </row>
    <row r="150" spans="1:10">
      <c r="A150" s="100" t="str">
        <f t="shared" si="2"/>
        <v>市街地再生デザイン研究【520201002701】</v>
      </c>
      <c r="B150" s="164" t="s">
        <v>750</v>
      </c>
      <c r="C150" s="164" t="s">
        <v>709</v>
      </c>
      <c r="D150" s="164" t="s">
        <v>203</v>
      </c>
      <c r="E150" s="164" t="s">
        <v>751</v>
      </c>
      <c r="F150" s="164" t="s">
        <v>147</v>
      </c>
      <c r="G150" s="165">
        <v>2025</v>
      </c>
      <c r="H150" s="164" t="s">
        <v>751</v>
      </c>
      <c r="I150" s="164" t="s">
        <v>752</v>
      </c>
      <c r="J150" s="92" t="s">
        <v>752</v>
      </c>
    </row>
    <row r="151" spans="1:10">
      <c r="A151" s="100" t="str">
        <f t="shared" si="2"/>
        <v>建築構造デザイン研究【520201002901】</v>
      </c>
      <c r="B151" s="164" t="s">
        <v>753</v>
      </c>
      <c r="C151" s="164" t="s">
        <v>709</v>
      </c>
      <c r="D151" s="164" t="s">
        <v>203</v>
      </c>
      <c r="E151" s="164" t="s">
        <v>754</v>
      </c>
      <c r="F151" s="164" t="s">
        <v>147</v>
      </c>
      <c r="G151" s="165">
        <v>2025</v>
      </c>
      <c r="H151" s="164" t="s">
        <v>754</v>
      </c>
      <c r="I151" s="164" t="s">
        <v>755</v>
      </c>
      <c r="J151" s="92" t="s">
        <v>755</v>
      </c>
    </row>
    <row r="152" spans="1:10">
      <c r="A152" s="100" t="str">
        <f t="shared" si="2"/>
        <v>アーバンテック研究【520201003001】</v>
      </c>
      <c r="B152" s="164" t="s">
        <v>756</v>
      </c>
      <c r="C152" s="164" t="s">
        <v>709</v>
      </c>
      <c r="D152" s="164" t="s">
        <v>203</v>
      </c>
      <c r="E152" s="164" t="s">
        <v>757</v>
      </c>
      <c r="F152" s="164" t="s">
        <v>147</v>
      </c>
      <c r="G152" s="165">
        <v>2025</v>
      </c>
      <c r="H152" s="164" t="s">
        <v>757</v>
      </c>
      <c r="I152" s="164" t="s">
        <v>758</v>
      </c>
      <c r="J152" s="92" t="s">
        <v>758</v>
      </c>
    </row>
    <row r="153" spans="1:10">
      <c r="A153" s="100" t="str">
        <f t="shared" si="2"/>
        <v>曲面構造研究【520201003101】</v>
      </c>
      <c r="B153" s="164" t="s">
        <v>759</v>
      </c>
      <c r="C153" s="164" t="s">
        <v>709</v>
      </c>
      <c r="D153" s="164" t="s">
        <v>203</v>
      </c>
      <c r="E153" s="164" t="s">
        <v>760</v>
      </c>
      <c r="F153" s="164" t="s">
        <v>147</v>
      </c>
      <c r="G153" s="165">
        <v>2025</v>
      </c>
      <c r="H153" s="164" t="s">
        <v>760</v>
      </c>
      <c r="I153" s="164" t="s">
        <v>761</v>
      </c>
      <c r="J153" s="92" t="s">
        <v>761</v>
      </c>
    </row>
    <row r="154" spans="1:10">
      <c r="A154" s="100" t="str">
        <f t="shared" si="2"/>
        <v>建築耐震工学研究【520201003201】</v>
      </c>
      <c r="B154" s="164" t="s">
        <v>762</v>
      </c>
      <c r="C154" s="164" t="s">
        <v>709</v>
      </c>
      <c r="D154" s="164" t="s">
        <v>203</v>
      </c>
      <c r="E154" s="164" t="s">
        <v>763</v>
      </c>
      <c r="F154" s="164" t="s">
        <v>147</v>
      </c>
      <c r="G154" s="165">
        <v>2025</v>
      </c>
      <c r="H154" s="164" t="s">
        <v>763</v>
      </c>
      <c r="I154" s="164" t="s">
        <v>764</v>
      </c>
      <c r="J154" s="92" t="s">
        <v>764</v>
      </c>
    </row>
    <row r="155" spans="1:10">
      <c r="A155" s="100" t="str">
        <f t="shared" si="2"/>
        <v>時空間マネジメント研究【520201003301】</v>
      </c>
      <c r="B155" s="164" t="s">
        <v>765</v>
      </c>
      <c r="C155" s="164" t="s">
        <v>709</v>
      </c>
      <c r="D155" s="164" t="s">
        <v>203</v>
      </c>
      <c r="E155" s="164" t="s">
        <v>766</v>
      </c>
      <c r="F155" s="164" t="s">
        <v>147</v>
      </c>
      <c r="G155" s="165">
        <v>2025</v>
      </c>
      <c r="H155" s="164" t="s">
        <v>766</v>
      </c>
      <c r="I155" s="164" t="s">
        <v>767</v>
      </c>
      <c r="J155" s="92" t="s">
        <v>767</v>
      </c>
    </row>
    <row r="156" spans="1:10">
      <c r="A156" s="100" t="str">
        <f t="shared" si="2"/>
        <v>輸送機器・エネルギー材料工学研究【520202000501】</v>
      </c>
      <c r="B156" s="164" t="s">
        <v>768</v>
      </c>
      <c r="C156" s="164" t="s">
        <v>709</v>
      </c>
      <c r="D156" s="164" t="s">
        <v>206</v>
      </c>
      <c r="E156" s="164" t="s">
        <v>769</v>
      </c>
      <c r="F156" s="164" t="s">
        <v>147</v>
      </c>
      <c r="G156" s="165">
        <v>2025</v>
      </c>
      <c r="H156" s="164" t="s">
        <v>769</v>
      </c>
      <c r="I156" s="164" t="s">
        <v>770</v>
      </c>
      <c r="J156" s="92" t="s">
        <v>770</v>
      </c>
    </row>
    <row r="157" spans="1:10">
      <c r="A157" s="100" t="str">
        <f t="shared" si="2"/>
        <v>システムデザイン研究【520202000601】</v>
      </c>
      <c r="B157" s="164" t="s">
        <v>771</v>
      </c>
      <c r="C157" s="164" t="s">
        <v>709</v>
      </c>
      <c r="D157" s="164" t="s">
        <v>206</v>
      </c>
      <c r="E157" s="164" t="s">
        <v>772</v>
      </c>
      <c r="F157" s="164" t="s">
        <v>147</v>
      </c>
      <c r="G157" s="165">
        <v>2025</v>
      </c>
      <c r="H157" s="164" t="s">
        <v>772</v>
      </c>
      <c r="I157" s="164" t="s">
        <v>773</v>
      </c>
      <c r="J157" s="92" t="s">
        <v>773</v>
      </c>
    </row>
    <row r="158" spans="1:10">
      <c r="A158" s="100" t="str">
        <f t="shared" si="2"/>
        <v>知能機械学研究【520202000701】</v>
      </c>
      <c r="B158" s="164" t="s">
        <v>774</v>
      </c>
      <c r="C158" s="164" t="s">
        <v>709</v>
      </c>
      <c r="D158" s="164" t="s">
        <v>206</v>
      </c>
      <c r="E158" s="164" t="s">
        <v>775</v>
      </c>
      <c r="F158" s="164" t="s">
        <v>147</v>
      </c>
      <c r="G158" s="165">
        <v>2025</v>
      </c>
      <c r="H158" s="164" t="s">
        <v>775</v>
      </c>
      <c r="I158" s="164" t="s">
        <v>776</v>
      </c>
      <c r="J158" s="92" t="s">
        <v>776</v>
      </c>
    </row>
    <row r="159" spans="1:10">
      <c r="A159" s="100" t="str">
        <f t="shared" si="2"/>
        <v>医用機械工学応用研究【520202000901】</v>
      </c>
      <c r="B159" s="164" t="s">
        <v>777</v>
      </c>
      <c r="C159" s="164" t="s">
        <v>709</v>
      </c>
      <c r="D159" s="164" t="s">
        <v>206</v>
      </c>
      <c r="E159" s="164" t="s">
        <v>778</v>
      </c>
      <c r="F159" s="164" t="s">
        <v>147</v>
      </c>
      <c r="G159" s="165">
        <v>2025</v>
      </c>
      <c r="H159" s="164" t="s">
        <v>779</v>
      </c>
      <c r="I159" s="164" t="s">
        <v>780</v>
      </c>
      <c r="J159" s="92" t="s">
        <v>780</v>
      </c>
    </row>
    <row r="160" spans="1:10">
      <c r="A160" s="100" t="str">
        <f t="shared" si="2"/>
        <v>バイオ・ロボティクス研究【520202001001】</v>
      </c>
      <c r="B160" s="164" t="s">
        <v>781</v>
      </c>
      <c r="C160" s="164" t="s">
        <v>709</v>
      </c>
      <c r="D160" s="164" t="s">
        <v>206</v>
      </c>
      <c r="E160" s="164" t="s">
        <v>782</v>
      </c>
      <c r="F160" s="164" t="s">
        <v>147</v>
      </c>
      <c r="G160" s="165">
        <v>2025</v>
      </c>
      <c r="H160" s="164" t="s">
        <v>782</v>
      </c>
      <c r="I160" s="164" t="s">
        <v>783</v>
      </c>
      <c r="J160" s="92" t="s">
        <v>783</v>
      </c>
    </row>
    <row r="161" spans="1:10">
      <c r="A161" s="100" t="str">
        <f t="shared" si="2"/>
        <v>エクセルギー工学研究【520202001201】</v>
      </c>
      <c r="B161" s="164" t="s">
        <v>784</v>
      </c>
      <c r="C161" s="164" t="s">
        <v>709</v>
      </c>
      <c r="D161" s="164" t="s">
        <v>206</v>
      </c>
      <c r="E161" s="164" t="s">
        <v>785</v>
      </c>
      <c r="F161" s="164" t="s">
        <v>147</v>
      </c>
      <c r="G161" s="165">
        <v>2025</v>
      </c>
      <c r="H161" s="164" t="s">
        <v>785</v>
      </c>
      <c r="I161" s="164" t="s">
        <v>786</v>
      </c>
      <c r="J161" s="92" t="s">
        <v>786</v>
      </c>
    </row>
    <row r="162" spans="1:10">
      <c r="A162" s="100" t="str">
        <f t="shared" si="2"/>
        <v>熱エネルギー反応工学研究【520202001301】</v>
      </c>
      <c r="B162" s="164" t="s">
        <v>787</v>
      </c>
      <c r="C162" s="164" t="s">
        <v>709</v>
      </c>
      <c r="D162" s="164" t="s">
        <v>206</v>
      </c>
      <c r="E162" s="164" t="s">
        <v>788</v>
      </c>
      <c r="F162" s="164" t="s">
        <v>147</v>
      </c>
      <c r="G162" s="165">
        <v>2025</v>
      </c>
      <c r="H162" s="164" t="s">
        <v>788</v>
      </c>
      <c r="I162" s="164" t="s">
        <v>789</v>
      </c>
      <c r="J162" s="92" t="s">
        <v>789</v>
      </c>
    </row>
    <row r="163" spans="1:10">
      <c r="A163" s="100" t="str">
        <f t="shared" si="2"/>
        <v>共創インタフェース研究【520202001701】</v>
      </c>
      <c r="B163" s="164" t="s">
        <v>790</v>
      </c>
      <c r="C163" s="164" t="s">
        <v>709</v>
      </c>
      <c r="D163" s="164" t="s">
        <v>206</v>
      </c>
      <c r="E163" s="164" t="s">
        <v>791</v>
      </c>
      <c r="F163" s="164" t="s">
        <v>147</v>
      </c>
      <c r="G163" s="165">
        <v>2025</v>
      </c>
      <c r="H163" s="164" t="s">
        <v>791</v>
      </c>
      <c r="I163" s="164" t="s">
        <v>792</v>
      </c>
      <c r="J163" s="92" t="s">
        <v>792</v>
      </c>
    </row>
    <row r="164" spans="1:10">
      <c r="A164" s="100" t="str">
        <f t="shared" si="2"/>
        <v>ニューロ・ロボティクス研究【520202001901】</v>
      </c>
      <c r="B164" s="164" t="s">
        <v>793</v>
      </c>
      <c r="C164" s="164" t="s">
        <v>709</v>
      </c>
      <c r="D164" s="164" t="s">
        <v>206</v>
      </c>
      <c r="E164" s="164" t="s">
        <v>794</v>
      </c>
      <c r="F164" s="164" t="s">
        <v>147</v>
      </c>
      <c r="G164" s="165">
        <v>2025</v>
      </c>
      <c r="H164" s="164" t="s">
        <v>794</v>
      </c>
      <c r="I164" s="164" t="s">
        <v>795</v>
      </c>
      <c r="J164" s="92" t="s">
        <v>795</v>
      </c>
    </row>
    <row r="165" spans="1:10">
      <c r="A165" s="100" t="str">
        <f t="shared" si="2"/>
        <v>輸送機械生産加工学研究【520202002001】</v>
      </c>
      <c r="B165" s="164" t="s">
        <v>768</v>
      </c>
      <c r="C165" s="164" t="s">
        <v>709</v>
      </c>
      <c r="D165" s="164" t="s">
        <v>206</v>
      </c>
      <c r="E165" s="164" t="s">
        <v>796</v>
      </c>
      <c r="F165" s="164" t="s">
        <v>147</v>
      </c>
      <c r="G165" s="165">
        <v>2025</v>
      </c>
      <c r="H165" s="164" t="s">
        <v>796</v>
      </c>
      <c r="I165" s="164" t="s">
        <v>797</v>
      </c>
      <c r="J165" s="92" t="s">
        <v>797</v>
      </c>
    </row>
    <row r="166" spans="1:10">
      <c r="A166" s="100" t="str">
        <f t="shared" si="2"/>
        <v>バイオメカニカルシステム研究【520202002201】</v>
      </c>
      <c r="B166" s="164" t="s">
        <v>774</v>
      </c>
      <c r="C166" s="164" t="s">
        <v>709</v>
      </c>
      <c r="D166" s="164" t="s">
        <v>206</v>
      </c>
      <c r="E166" s="164" t="s">
        <v>798</v>
      </c>
      <c r="F166" s="164" t="s">
        <v>147</v>
      </c>
      <c r="G166" s="165">
        <v>2025</v>
      </c>
      <c r="H166" s="164" t="s">
        <v>798</v>
      </c>
      <c r="I166" s="164" t="s">
        <v>799</v>
      </c>
      <c r="J166" s="92" t="s">
        <v>799</v>
      </c>
    </row>
    <row r="167" spans="1:10">
      <c r="A167" s="100" t="str">
        <f t="shared" si="2"/>
        <v>フィールドロボティクス研究【520202002301】</v>
      </c>
      <c r="B167" s="164" t="s">
        <v>800</v>
      </c>
      <c r="C167" s="164" t="s">
        <v>709</v>
      </c>
      <c r="D167" s="164" t="s">
        <v>206</v>
      </c>
      <c r="E167" s="164" t="s">
        <v>801</v>
      </c>
      <c r="F167" s="164" t="s">
        <v>147</v>
      </c>
      <c r="G167" s="165">
        <v>2025</v>
      </c>
      <c r="H167" s="164" t="s">
        <v>801</v>
      </c>
      <c r="I167" s="164" t="s">
        <v>802</v>
      </c>
      <c r="J167" s="92" t="s">
        <v>802</v>
      </c>
    </row>
    <row r="168" spans="1:10">
      <c r="A168" s="100" t="str">
        <f t="shared" si="2"/>
        <v>ヒューマンロボットインタフェース研究【520202002401】</v>
      </c>
      <c r="B168" s="164" t="s">
        <v>803</v>
      </c>
      <c r="C168" s="164" t="s">
        <v>709</v>
      </c>
      <c r="D168" s="164" t="s">
        <v>206</v>
      </c>
      <c r="E168" s="164" t="s">
        <v>804</v>
      </c>
      <c r="F168" s="164" t="s">
        <v>147</v>
      </c>
      <c r="G168" s="165">
        <v>2025</v>
      </c>
      <c r="H168" s="164" t="s">
        <v>804</v>
      </c>
      <c r="I168" s="164" t="s">
        <v>805</v>
      </c>
      <c r="J168" s="92" t="s">
        <v>805</v>
      </c>
    </row>
    <row r="169" spans="1:10">
      <c r="A169" s="100" t="str">
        <f t="shared" si="2"/>
        <v>マイクロ・ナノ工学研究【520202002701】</v>
      </c>
      <c r="B169" s="164" t="s">
        <v>806</v>
      </c>
      <c r="C169" s="164" t="s">
        <v>709</v>
      </c>
      <c r="D169" s="164" t="s">
        <v>206</v>
      </c>
      <c r="E169" s="164" t="s">
        <v>807</v>
      </c>
      <c r="F169" s="164" t="s">
        <v>147</v>
      </c>
      <c r="G169" s="165">
        <v>2025</v>
      </c>
      <c r="H169" s="164" t="s">
        <v>807</v>
      </c>
      <c r="I169" s="164" t="s">
        <v>808</v>
      </c>
      <c r="J169" s="92" t="s">
        <v>808</v>
      </c>
    </row>
    <row r="170" spans="1:10">
      <c r="A170" s="100" t="str">
        <f t="shared" si="2"/>
        <v>流体構造連成系応用力学研究【520202002801】</v>
      </c>
      <c r="B170" s="164" t="s">
        <v>809</v>
      </c>
      <c r="C170" s="164" t="s">
        <v>709</v>
      </c>
      <c r="D170" s="164" t="s">
        <v>206</v>
      </c>
      <c r="E170" s="164" t="s">
        <v>810</v>
      </c>
      <c r="F170" s="164" t="s">
        <v>147</v>
      </c>
      <c r="G170" s="165">
        <v>2025</v>
      </c>
      <c r="H170" s="164" t="s">
        <v>810</v>
      </c>
      <c r="I170" s="164" t="s">
        <v>811</v>
      </c>
      <c r="J170" s="92" t="s">
        <v>811</v>
      </c>
    </row>
    <row r="171" spans="1:10">
      <c r="A171" s="100" t="str">
        <f t="shared" si="2"/>
        <v>メカニカルインタラクションデザイン研究【520202003001】</v>
      </c>
      <c r="B171" s="164" t="s">
        <v>812</v>
      </c>
      <c r="C171" s="164" t="s">
        <v>709</v>
      </c>
      <c r="D171" s="164" t="s">
        <v>206</v>
      </c>
      <c r="E171" s="164" t="s">
        <v>813</v>
      </c>
      <c r="F171" s="164" t="s">
        <v>147</v>
      </c>
      <c r="G171" s="165">
        <v>2025</v>
      </c>
      <c r="H171" s="164" t="s">
        <v>813</v>
      </c>
      <c r="I171" s="164" t="s">
        <v>814</v>
      </c>
      <c r="J171" s="92" t="s">
        <v>814</v>
      </c>
    </row>
    <row r="172" spans="1:10">
      <c r="A172" s="100" t="str">
        <f t="shared" si="2"/>
        <v>高機能性熱防御システム研究【520202003201】</v>
      </c>
      <c r="B172" s="164" t="s">
        <v>815</v>
      </c>
      <c r="C172" s="164" t="s">
        <v>709</v>
      </c>
      <c r="D172" s="164" t="s">
        <v>206</v>
      </c>
      <c r="E172" s="164" t="s">
        <v>816</v>
      </c>
      <c r="F172" s="164" t="s">
        <v>147</v>
      </c>
      <c r="G172" s="165">
        <v>2025</v>
      </c>
      <c r="H172" s="164" t="s">
        <v>816</v>
      </c>
      <c r="I172" s="164" t="s">
        <v>817</v>
      </c>
      <c r="J172" s="92" t="s">
        <v>817</v>
      </c>
    </row>
    <row r="173" spans="1:10">
      <c r="A173" s="100" t="str">
        <f t="shared" si="2"/>
        <v>Research on Fluid Mechanics of Computational Analysis【520202003301】</v>
      </c>
      <c r="B173" s="164" t="s">
        <v>809</v>
      </c>
      <c r="C173" s="164" t="s">
        <v>709</v>
      </c>
      <c r="D173" s="164" t="s">
        <v>206</v>
      </c>
      <c r="E173" s="164" t="s">
        <v>818</v>
      </c>
      <c r="F173" s="164" t="s">
        <v>147</v>
      </c>
      <c r="G173" s="165">
        <v>2025</v>
      </c>
      <c r="H173" s="164" t="s">
        <v>818</v>
      </c>
      <c r="I173" s="164" t="s">
        <v>819</v>
      </c>
      <c r="J173" s="92" t="s">
        <v>819</v>
      </c>
    </row>
    <row r="174" spans="1:10">
      <c r="A174" s="100" t="str">
        <f t="shared" si="2"/>
        <v>アダプティブ・ロボティクス研究【520202003401】</v>
      </c>
      <c r="B174" s="164" t="s">
        <v>820</v>
      </c>
      <c r="C174" s="164" t="s">
        <v>709</v>
      </c>
      <c r="D174" s="164" t="s">
        <v>206</v>
      </c>
      <c r="E174" s="164" t="s">
        <v>821</v>
      </c>
      <c r="F174" s="164" t="s">
        <v>147</v>
      </c>
      <c r="G174" s="165">
        <v>2025</v>
      </c>
      <c r="H174" s="164" t="s">
        <v>821</v>
      </c>
      <c r="I174" s="164" t="s">
        <v>822</v>
      </c>
      <c r="J174" s="92" t="s">
        <v>822</v>
      </c>
    </row>
    <row r="175" spans="1:10">
      <c r="A175" s="100" t="str">
        <f t="shared" si="2"/>
        <v>熱流体計測工学研究【520202003701】</v>
      </c>
      <c r="B175" s="164" t="s">
        <v>823</v>
      </c>
      <c r="C175" s="164" t="s">
        <v>709</v>
      </c>
      <c r="D175" s="164" t="s">
        <v>206</v>
      </c>
      <c r="E175" s="164" t="s">
        <v>824</v>
      </c>
      <c r="F175" s="164" t="s">
        <v>147</v>
      </c>
      <c r="G175" s="165">
        <v>2025</v>
      </c>
      <c r="H175" s="164" t="s">
        <v>824</v>
      </c>
      <c r="I175" s="164" t="s">
        <v>825</v>
      </c>
      <c r="J175" s="92" t="s">
        <v>825</v>
      </c>
    </row>
    <row r="176" spans="1:10">
      <c r="A176" s="100" t="str">
        <f t="shared" si="2"/>
        <v>機能的構造設計研究【520202003801】</v>
      </c>
      <c r="B176" s="164" t="s">
        <v>826</v>
      </c>
      <c r="C176" s="164" t="s">
        <v>709</v>
      </c>
      <c r="D176" s="164" t="s">
        <v>206</v>
      </c>
      <c r="E176" s="164" t="s">
        <v>827</v>
      </c>
      <c r="F176" s="164" t="s">
        <v>147</v>
      </c>
      <c r="G176" s="165">
        <v>2025</v>
      </c>
      <c r="H176" s="164" t="s">
        <v>827</v>
      </c>
      <c r="I176" s="164" t="s">
        <v>828</v>
      </c>
      <c r="J176" s="92" t="s">
        <v>828</v>
      </c>
    </row>
    <row r="177" spans="1:10">
      <c r="A177" s="100" t="str">
        <f t="shared" si="2"/>
        <v>ソフトウェア工学研究【520203000101】</v>
      </c>
      <c r="B177" s="164" t="s">
        <v>829</v>
      </c>
      <c r="C177" s="164" t="s">
        <v>709</v>
      </c>
      <c r="D177" s="164" t="s">
        <v>209</v>
      </c>
      <c r="E177" s="164" t="s">
        <v>830</v>
      </c>
      <c r="F177" s="164" t="s">
        <v>147</v>
      </c>
      <c r="G177" s="165">
        <v>2025</v>
      </c>
      <c r="H177" s="164" t="s">
        <v>830</v>
      </c>
      <c r="I177" s="164" t="s">
        <v>831</v>
      </c>
      <c r="J177" s="92" t="s">
        <v>831</v>
      </c>
    </row>
    <row r="178" spans="1:10">
      <c r="A178" s="100" t="str">
        <f t="shared" si="2"/>
        <v>生産システム工学研究【520203000401】</v>
      </c>
      <c r="B178" s="164" t="s">
        <v>832</v>
      </c>
      <c r="C178" s="164" t="s">
        <v>709</v>
      </c>
      <c r="D178" s="164" t="s">
        <v>209</v>
      </c>
      <c r="E178" s="164" t="s">
        <v>833</v>
      </c>
      <c r="F178" s="164" t="s">
        <v>147</v>
      </c>
      <c r="G178" s="165">
        <v>2025</v>
      </c>
      <c r="H178" s="164" t="s">
        <v>833</v>
      </c>
      <c r="I178" s="164" t="s">
        <v>834</v>
      </c>
      <c r="J178" s="92" t="s">
        <v>834</v>
      </c>
    </row>
    <row r="179" spans="1:10">
      <c r="A179" s="100" t="str">
        <f t="shared" si="2"/>
        <v>人間生活工学研究【520203000501】</v>
      </c>
      <c r="B179" s="164" t="s">
        <v>835</v>
      </c>
      <c r="C179" s="164" t="s">
        <v>709</v>
      </c>
      <c r="D179" s="164" t="s">
        <v>209</v>
      </c>
      <c r="E179" s="164" t="s">
        <v>836</v>
      </c>
      <c r="F179" s="164" t="s">
        <v>147</v>
      </c>
      <c r="G179" s="165">
        <v>2025</v>
      </c>
      <c r="H179" s="164" t="s">
        <v>836</v>
      </c>
      <c r="I179" s="164" t="s">
        <v>837</v>
      </c>
      <c r="J179" s="92" t="s">
        <v>837</v>
      </c>
    </row>
    <row r="180" spans="1:10">
      <c r="A180" s="100" t="str">
        <f t="shared" si="2"/>
        <v>システム論研究【520203001101】</v>
      </c>
      <c r="B180" s="164" t="s">
        <v>838</v>
      </c>
      <c r="C180" s="164" t="s">
        <v>709</v>
      </c>
      <c r="D180" s="164" t="s">
        <v>209</v>
      </c>
      <c r="E180" s="164" t="s">
        <v>839</v>
      </c>
      <c r="F180" s="164" t="s">
        <v>147</v>
      </c>
      <c r="G180" s="165">
        <v>2025</v>
      </c>
      <c r="H180" s="164" t="s">
        <v>839</v>
      </c>
      <c r="I180" s="164" t="s">
        <v>840</v>
      </c>
      <c r="J180" s="92" t="s">
        <v>840</v>
      </c>
    </row>
    <row r="181" spans="1:10">
      <c r="A181" s="100" t="str">
        <f t="shared" si="2"/>
        <v>統計科学研究【520203001201】</v>
      </c>
      <c r="B181" s="164" t="s">
        <v>841</v>
      </c>
      <c r="C181" s="164" t="s">
        <v>709</v>
      </c>
      <c r="D181" s="164" t="s">
        <v>209</v>
      </c>
      <c r="E181" s="164" t="s">
        <v>842</v>
      </c>
      <c r="F181" s="164" t="s">
        <v>147</v>
      </c>
      <c r="G181" s="165">
        <v>2025</v>
      </c>
      <c r="H181" s="164" t="s">
        <v>842</v>
      </c>
      <c r="I181" s="164" t="s">
        <v>843</v>
      </c>
      <c r="J181" s="92" t="s">
        <v>843</v>
      </c>
    </row>
    <row r="182" spans="1:10">
      <c r="A182" s="100" t="str">
        <f t="shared" si="2"/>
        <v>情報数理応用研究【520203001301】</v>
      </c>
      <c r="B182" s="164" t="s">
        <v>844</v>
      </c>
      <c r="C182" s="164" t="s">
        <v>709</v>
      </c>
      <c r="D182" s="164" t="s">
        <v>209</v>
      </c>
      <c r="E182" s="164" t="s">
        <v>845</v>
      </c>
      <c r="F182" s="164" t="s">
        <v>147</v>
      </c>
      <c r="G182" s="165">
        <v>2025</v>
      </c>
      <c r="H182" s="164" t="s">
        <v>845</v>
      </c>
      <c r="I182" s="164" t="s">
        <v>846</v>
      </c>
      <c r="J182" s="92" t="s">
        <v>846</v>
      </c>
    </row>
    <row r="183" spans="1:10">
      <c r="A183" s="100" t="str">
        <f t="shared" si="2"/>
        <v>経営数理工学研究【520203001401】</v>
      </c>
      <c r="B183" s="164" t="s">
        <v>847</v>
      </c>
      <c r="C183" s="164" t="s">
        <v>709</v>
      </c>
      <c r="D183" s="164" t="s">
        <v>209</v>
      </c>
      <c r="E183" s="164" t="s">
        <v>848</v>
      </c>
      <c r="F183" s="164" t="s">
        <v>147</v>
      </c>
      <c r="G183" s="165">
        <v>2025</v>
      </c>
      <c r="H183" s="164" t="s">
        <v>848</v>
      </c>
      <c r="I183" s="164" t="s">
        <v>849</v>
      </c>
      <c r="J183" s="92" t="s">
        <v>849</v>
      </c>
    </row>
    <row r="184" spans="1:10">
      <c r="A184" s="100" t="str">
        <f t="shared" si="2"/>
        <v>知識情報処理研究【520203001501】</v>
      </c>
      <c r="B184" s="164" t="s">
        <v>850</v>
      </c>
      <c r="C184" s="164" t="s">
        <v>709</v>
      </c>
      <c r="D184" s="164" t="s">
        <v>209</v>
      </c>
      <c r="E184" s="164" t="s">
        <v>851</v>
      </c>
      <c r="F184" s="164" t="s">
        <v>147</v>
      </c>
      <c r="G184" s="165">
        <v>2025</v>
      </c>
      <c r="H184" s="164" t="s">
        <v>851</v>
      </c>
      <c r="I184" s="164" t="s">
        <v>852</v>
      </c>
      <c r="J184" s="92" t="s">
        <v>852</v>
      </c>
    </row>
    <row r="185" spans="1:10">
      <c r="A185" s="100" t="str">
        <f t="shared" si="2"/>
        <v>計画数理学研究【520203001701】</v>
      </c>
      <c r="B185" s="164" t="s">
        <v>853</v>
      </c>
      <c r="C185" s="164" t="s">
        <v>709</v>
      </c>
      <c r="D185" s="164" t="s">
        <v>209</v>
      </c>
      <c r="E185" s="164" t="s">
        <v>854</v>
      </c>
      <c r="F185" s="164" t="s">
        <v>147</v>
      </c>
      <c r="G185" s="165">
        <v>2025</v>
      </c>
      <c r="H185" s="164" t="s">
        <v>854</v>
      </c>
      <c r="I185" s="164" t="s">
        <v>855</v>
      </c>
      <c r="J185" s="92" t="s">
        <v>855</v>
      </c>
    </row>
    <row r="186" spans="1:10">
      <c r="A186" s="100" t="str">
        <f t="shared" si="2"/>
        <v>統計数理工学研究【520203001901】</v>
      </c>
      <c r="B186" s="164" t="s">
        <v>856</v>
      </c>
      <c r="C186" s="164" t="s">
        <v>709</v>
      </c>
      <c r="D186" s="164" t="s">
        <v>209</v>
      </c>
      <c r="E186" s="164" t="s">
        <v>857</v>
      </c>
      <c r="F186" s="164" t="s">
        <v>147</v>
      </c>
      <c r="G186" s="165">
        <v>2025</v>
      </c>
      <c r="H186" s="164" t="s">
        <v>857</v>
      </c>
      <c r="I186" s="164" t="s">
        <v>858</v>
      </c>
      <c r="J186" s="92" t="s">
        <v>858</v>
      </c>
    </row>
    <row r="187" spans="1:10">
      <c r="A187" s="100" t="str">
        <f t="shared" si="2"/>
        <v>構造工学研究【520204000101】</v>
      </c>
      <c r="B187" s="164" t="s">
        <v>859</v>
      </c>
      <c r="C187" s="164" t="s">
        <v>709</v>
      </c>
      <c r="D187" s="164" t="s">
        <v>212</v>
      </c>
      <c r="E187" s="164" t="s">
        <v>860</v>
      </c>
      <c r="F187" s="164" t="s">
        <v>147</v>
      </c>
      <c r="G187" s="165">
        <v>2025</v>
      </c>
      <c r="H187" s="164" t="s">
        <v>860</v>
      </c>
      <c r="I187" s="164" t="s">
        <v>861</v>
      </c>
      <c r="J187" s="92" t="s">
        <v>861</v>
      </c>
    </row>
    <row r="188" spans="1:10">
      <c r="A188" s="100" t="str">
        <f t="shared" si="2"/>
        <v>構造設計研究【520204000201】</v>
      </c>
      <c r="B188" s="164" t="s">
        <v>862</v>
      </c>
      <c r="C188" s="164" t="s">
        <v>709</v>
      </c>
      <c r="D188" s="164" t="s">
        <v>212</v>
      </c>
      <c r="E188" s="164" t="s">
        <v>863</v>
      </c>
      <c r="F188" s="164" t="s">
        <v>147</v>
      </c>
      <c r="G188" s="165">
        <v>2025</v>
      </c>
      <c r="H188" s="164" t="s">
        <v>863</v>
      </c>
      <c r="I188" s="164" t="s">
        <v>864</v>
      </c>
      <c r="J188" s="92" t="s">
        <v>864</v>
      </c>
    </row>
    <row r="189" spans="1:10">
      <c r="A189" s="100" t="str">
        <f t="shared" si="2"/>
        <v>構造力学研究【520204000301】</v>
      </c>
      <c r="B189" s="164" t="s">
        <v>865</v>
      </c>
      <c r="C189" s="164" t="s">
        <v>709</v>
      </c>
      <c r="D189" s="164" t="s">
        <v>212</v>
      </c>
      <c r="E189" s="164" t="s">
        <v>866</v>
      </c>
      <c r="F189" s="164" t="s">
        <v>147</v>
      </c>
      <c r="G189" s="165">
        <v>2025</v>
      </c>
      <c r="H189" s="164" t="s">
        <v>866</v>
      </c>
      <c r="I189" s="164" t="s">
        <v>867</v>
      </c>
      <c r="J189" s="92" t="s">
        <v>867</v>
      </c>
    </row>
    <row r="190" spans="1:10">
      <c r="A190" s="100" t="str">
        <f t="shared" si="2"/>
        <v>水環境工学研究【520204000601】</v>
      </c>
      <c r="B190" s="164" t="s">
        <v>868</v>
      </c>
      <c r="C190" s="164" t="s">
        <v>709</v>
      </c>
      <c r="D190" s="164" t="s">
        <v>212</v>
      </c>
      <c r="E190" s="164" t="s">
        <v>869</v>
      </c>
      <c r="F190" s="164" t="s">
        <v>147</v>
      </c>
      <c r="G190" s="165">
        <v>2025</v>
      </c>
      <c r="H190" s="164" t="s">
        <v>869</v>
      </c>
      <c r="I190" s="164" t="s">
        <v>870</v>
      </c>
      <c r="J190" s="92" t="s">
        <v>870</v>
      </c>
    </row>
    <row r="191" spans="1:10">
      <c r="A191" s="100" t="str">
        <f t="shared" si="2"/>
        <v>河川工学研究【520204000701】</v>
      </c>
      <c r="B191" s="164" t="s">
        <v>871</v>
      </c>
      <c r="C191" s="164" t="s">
        <v>709</v>
      </c>
      <c r="D191" s="164" t="s">
        <v>212</v>
      </c>
      <c r="E191" s="164" t="s">
        <v>872</v>
      </c>
      <c r="F191" s="164" t="s">
        <v>147</v>
      </c>
      <c r="G191" s="165">
        <v>2025</v>
      </c>
      <c r="H191" s="164" t="s">
        <v>872</v>
      </c>
      <c r="I191" s="164" t="s">
        <v>873</v>
      </c>
      <c r="J191" s="92" t="s">
        <v>873</v>
      </c>
    </row>
    <row r="192" spans="1:10">
      <c r="A192" s="100" t="str">
        <f t="shared" si="2"/>
        <v>土質力学研究【520204000801】</v>
      </c>
      <c r="B192" s="164" t="s">
        <v>874</v>
      </c>
      <c r="C192" s="164" t="s">
        <v>709</v>
      </c>
      <c r="D192" s="164" t="s">
        <v>212</v>
      </c>
      <c r="E192" s="164" t="s">
        <v>875</v>
      </c>
      <c r="F192" s="164" t="s">
        <v>147</v>
      </c>
      <c r="G192" s="165">
        <v>2025</v>
      </c>
      <c r="H192" s="164" t="s">
        <v>875</v>
      </c>
      <c r="I192" s="164" t="s">
        <v>876</v>
      </c>
      <c r="J192" s="92" t="s">
        <v>876</v>
      </c>
    </row>
    <row r="193" spans="1:10">
      <c r="A193" s="100" t="str">
        <f t="shared" si="2"/>
        <v>地盤工学研究【520204000901】</v>
      </c>
      <c r="B193" s="164" t="s">
        <v>877</v>
      </c>
      <c r="C193" s="164" t="s">
        <v>709</v>
      </c>
      <c r="D193" s="164" t="s">
        <v>212</v>
      </c>
      <c r="E193" s="164" t="s">
        <v>878</v>
      </c>
      <c r="F193" s="164" t="s">
        <v>147</v>
      </c>
      <c r="G193" s="165">
        <v>2025</v>
      </c>
      <c r="H193" s="164" t="s">
        <v>878</v>
      </c>
      <c r="I193" s="164" t="s">
        <v>879</v>
      </c>
      <c r="J193" s="92" t="s">
        <v>879</v>
      </c>
    </row>
    <row r="194" spans="1:10">
      <c r="A194" s="100" t="str">
        <f t="shared" si="2"/>
        <v>都市計画研究【520204001001】</v>
      </c>
      <c r="B194" s="164" t="s">
        <v>880</v>
      </c>
      <c r="C194" s="164" t="s">
        <v>709</v>
      </c>
      <c r="D194" s="164" t="s">
        <v>212</v>
      </c>
      <c r="E194" s="164" t="s">
        <v>881</v>
      </c>
      <c r="F194" s="164" t="s">
        <v>147</v>
      </c>
      <c r="G194" s="165">
        <v>2025</v>
      </c>
      <c r="H194" s="164" t="s">
        <v>881</v>
      </c>
      <c r="I194" s="164" t="s">
        <v>882</v>
      </c>
      <c r="J194" s="92" t="s">
        <v>882</v>
      </c>
    </row>
    <row r="195" spans="1:10">
      <c r="A195" s="100" t="str">
        <f t="shared" ref="A195:A258" si="3">I195&amp;"【"&amp;E195&amp;F195&amp;"】"</f>
        <v>交通計画研究【520204001101】</v>
      </c>
      <c r="B195" s="164" t="s">
        <v>883</v>
      </c>
      <c r="C195" s="164" t="s">
        <v>709</v>
      </c>
      <c r="D195" s="164" t="s">
        <v>212</v>
      </c>
      <c r="E195" s="164" t="s">
        <v>884</v>
      </c>
      <c r="F195" s="164" t="s">
        <v>147</v>
      </c>
      <c r="G195" s="165">
        <v>2025</v>
      </c>
      <c r="H195" s="164" t="s">
        <v>884</v>
      </c>
      <c r="I195" s="164" t="s">
        <v>885</v>
      </c>
      <c r="J195" s="92" t="s">
        <v>885</v>
      </c>
    </row>
    <row r="196" spans="1:10">
      <c r="A196" s="100" t="str">
        <f t="shared" si="3"/>
        <v>景観・デザイン研究【520204001201】</v>
      </c>
      <c r="B196" s="164" t="s">
        <v>886</v>
      </c>
      <c r="C196" s="164" t="s">
        <v>709</v>
      </c>
      <c r="D196" s="164" t="s">
        <v>212</v>
      </c>
      <c r="E196" s="164" t="s">
        <v>887</v>
      </c>
      <c r="F196" s="164" t="s">
        <v>147</v>
      </c>
      <c r="G196" s="165">
        <v>2025</v>
      </c>
      <c r="H196" s="164" t="s">
        <v>887</v>
      </c>
      <c r="I196" s="164" t="s">
        <v>888</v>
      </c>
      <c r="J196" s="92" t="s">
        <v>888</v>
      </c>
    </row>
    <row r="197" spans="1:10">
      <c r="A197" s="100" t="str">
        <f t="shared" si="3"/>
        <v>トンネル工学研究【520204001301】</v>
      </c>
      <c r="B197" s="164" t="s">
        <v>889</v>
      </c>
      <c r="C197" s="164" t="s">
        <v>709</v>
      </c>
      <c r="D197" s="164" t="s">
        <v>212</v>
      </c>
      <c r="E197" s="164" t="s">
        <v>890</v>
      </c>
      <c r="F197" s="164" t="s">
        <v>147</v>
      </c>
      <c r="G197" s="165">
        <v>2025</v>
      </c>
      <c r="H197" s="164" t="s">
        <v>890</v>
      </c>
      <c r="I197" s="164" t="s">
        <v>891</v>
      </c>
      <c r="J197" s="92" t="s">
        <v>891</v>
      </c>
    </row>
    <row r="198" spans="1:10">
      <c r="A198" s="100" t="str">
        <f t="shared" si="3"/>
        <v>海岸工学研究【520204001401】</v>
      </c>
      <c r="B198" s="164" t="s">
        <v>892</v>
      </c>
      <c r="C198" s="164" t="s">
        <v>709</v>
      </c>
      <c r="D198" s="164" t="s">
        <v>212</v>
      </c>
      <c r="E198" s="164" t="s">
        <v>893</v>
      </c>
      <c r="F198" s="164" t="s">
        <v>147</v>
      </c>
      <c r="G198" s="165">
        <v>2025</v>
      </c>
      <c r="H198" s="164" t="s">
        <v>893</v>
      </c>
      <c r="I198" s="164" t="s">
        <v>894</v>
      </c>
      <c r="J198" s="92" t="s">
        <v>894</v>
      </c>
    </row>
    <row r="199" spans="1:10">
      <c r="A199" s="100" t="str">
        <f t="shared" si="3"/>
        <v>コンクリート工学研究【520204001501】</v>
      </c>
      <c r="B199" s="164" t="s">
        <v>895</v>
      </c>
      <c r="C199" s="164" t="s">
        <v>709</v>
      </c>
      <c r="D199" s="164" t="s">
        <v>212</v>
      </c>
      <c r="E199" s="164" t="s">
        <v>896</v>
      </c>
      <c r="F199" s="164" t="s">
        <v>147</v>
      </c>
      <c r="G199" s="165">
        <v>2025</v>
      </c>
      <c r="H199" s="164" t="s">
        <v>896</v>
      </c>
      <c r="I199" s="164" t="s">
        <v>897</v>
      </c>
      <c r="J199" s="92" t="s">
        <v>897</v>
      </c>
    </row>
    <row r="200" spans="1:10">
      <c r="A200" s="100" t="str">
        <f t="shared" si="3"/>
        <v>大気水圏環境化学研究【520205000201】</v>
      </c>
      <c r="B200" s="164" t="s">
        <v>898</v>
      </c>
      <c r="C200" s="164" t="s">
        <v>709</v>
      </c>
      <c r="D200" s="164" t="s">
        <v>214</v>
      </c>
      <c r="E200" s="164" t="s">
        <v>899</v>
      </c>
      <c r="F200" s="164" t="s">
        <v>147</v>
      </c>
      <c r="G200" s="165">
        <v>2025</v>
      </c>
      <c r="H200" s="164" t="s">
        <v>899</v>
      </c>
      <c r="I200" s="164" t="s">
        <v>900</v>
      </c>
      <c r="J200" s="92" t="s">
        <v>900</v>
      </c>
    </row>
    <row r="201" spans="1:10">
      <c r="A201" s="100" t="str">
        <f t="shared" si="3"/>
        <v>資源循環工学研究【520205000301】</v>
      </c>
      <c r="B201" s="164" t="s">
        <v>901</v>
      </c>
      <c r="C201" s="164" t="s">
        <v>709</v>
      </c>
      <c r="D201" s="164" t="s">
        <v>214</v>
      </c>
      <c r="E201" s="164" t="s">
        <v>902</v>
      </c>
      <c r="F201" s="164" t="s">
        <v>147</v>
      </c>
      <c r="G201" s="165">
        <v>2025</v>
      </c>
      <c r="H201" s="164" t="s">
        <v>902</v>
      </c>
      <c r="I201" s="164" t="s">
        <v>903</v>
      </c>
      <c r="J201" s="92" t="s">
        <v>903</v>
      </c>
    </row>
    <row r="202" spans="1:10">
      <c r="A202" s="100" t="str">
        <f t="shared" si="3"/>
        <v>素材プロセス工学研究【520205000401】</v>
      </c>
      <c r="B202" s="164" t="s">
        <v>904</v>
      </c>
      <c r="C202" s="164" t="s">
        <v>709</v>
      </c>
      <c r="D202" s="164" t="s">
        <v>214</v>
      </c>
      <c r="E202" s="164" t="s">
        <v>905</v>
      </c>
      <c r="F202" s="164" t="s">
        <v>147</v>
      </c>
      <c r="G202" s="165">
        <v>2025</v>
      </c>
      <c r="H202" s="164" t="s">
        <v>905</v>
      </c>
      <c r="I202" s="164" t="s">
        <v>906</v>
      </c>
      <c r="J202" s="92" t="s">
        <v>906</v>
      </c>
    </row>
    <row r="203" spans="1:10">
      <c r="A203" s="100" t="str">
        <f t="shared" si="3"/>
        <v>岩盤・石油生産工学研究【520205000601】</v>
      </c>
      <c r="B203" s="164" t="s">
        <v>907</v>
      </c>
      <c r="C203" s="164" t="s">
        <v>709</v>
      </c>
      <c r="D203" s="164" t="s">
        <v>214</v>
      </c>
      <c r="E203" s="164" t="s">
        <v>908</v>
      </c>
      <c r="F203" s="164" t="s">
        <v>147</v>
      </c>
      <c r="G203" s="165">
        <v>2025</v>
      </c>
      <c r="H203" s="164" t="s">
        <v>908</v>
      </c>
      <c r="I203" s="164" t="s">
        <v>909</v>
      </c>
      <c r="J203" s="92" t="s">
        <v>909</v>
      </c>
    </row>
    <row r="204" spans="1:10">
      <c r="A204" s="100" t="str">
        <f t="shared" si="3"/>
        <v>地圏環境学研究【520205000801】</v>
      </c>
      <c r="B204" s="164" t="s">
        <v>910</v>
      </c>
      <c r="C204" s="164" t="s">
        <v>709</v>
      </c>
      <c r="D204" s="164" t="s">
        <v>214</v>
      </c>
      <c r="E204" s="164" t="s">
        <v>911</v>
      </c>
      <c r="F204" s="164" t="s">
        <v>147</v>
      </c>
      <c r="G204" s="165">
        <v>2025</v>
      </c>
      <c r="H204" s="164" t="s">
        <v>911</v>
      </c>
      <c r="I204" s="164" t="s">
        <v>912</v>
      </c>
      <c r="J204" s="92" t="s">
        <v>912</v>
      </c>
    </row>
    <row r="205" spans="1:10">
      <c r="A205" s="100" t="str">
        <f t="shared" si="3"/>
        <v>資源地球化学研究【520205000901】</v>
      </c>
      <c r="B205" s="164" t="s">
        <v>913</v>
      </c>
      <c r="C205" s="164" t="s">
        <v>709</v>
      </c>
      <c r="D205" s="164" t="s">
        <v>214</v>
      </c>
      <c r="E205" s="164" t="s">
        <v>914</v>
      </c>
      <c r="F205" s="164" t="s">
        <v>147</v>
      </c>
      <c r="G205" s="165">
        <v>2025</v>
      </c>
      <c r="H205" s="164" t="s">
        <v>914</v>
      </c>
      <c r="I205" s="164" t="s">
        <v>915</v>
      </c>
      <c r="J205" s="92" t="s">
        <v>915</v>
      </c>
    </row>
    <row r="206" spans="1:10">
      <c r="A206" s="100" t="str">
        <f t="shared" si="3"/>
        <v>応用鉱物学研究【520205001101】</v>
      </c>
      <c r="B206" s="164" t="s">
        <v>916</v>
      </c>
      <c r="C206" s="164" t="s">
        <v>709</v>
      </c>
      <c r="D206" s="164" t="s">
        <v>214</v>
      </c>
      <c r="E206" s="164" t="s">
        <v>917</v>
      </c>
      <c r="F206" s="164" t="s">
        <v>147</v>
      </c>
      <c r="G206" s="165">
        <v>2025</v>
      </c>
      <c r="H206" s="164" t="s">
        <v>917</v>
      </c>
      <c r="I206" s="164" t="s">
        <v>918</v>
      </c>
      <c r="J206" s="92" t="s">
        <v>918</v>
      </c>
    </row>
    <row r="207" spans="1:10">
      <c r="A207" s="100" t="str">
        <f t="shared" si="3"/>
        <v>鉱物学研究【520205001401】</v>
      </c>
      <c r="B207" s="164" t="s">
        <v>919</v>
      </c>
      <c r="C207" s="164" t="s">
        <v>709</v>
      </c>
      <c r="D207" s="164" t="s">
        <v>214</v>
      </c>
      <c r="E207" s="164" t="s">
        <v>920</v>
      </c>
      <c r="F207" s="164" t="s">
        <v>147</v>
      </c>
      <c r="G207" s="165">
        <v>2025</v>
      </c>
      <c r="H207" s="164" t="s">
        <v>920</v>
      </c>
      <c r="I207" s="164" t="s">
        <v>921</v>
      </c>
      <c r="J207" s="92" t="s">
        <v>921</v>
      </c>
    </row>
    <row r="208" spans="1:10">
      <c r="A208" s="100" t="str">
        <f t="shared" si="3"/>
        <v>構造岩石学研究【520205001701】</v>
      </c>
      <c r="B208" s="164" t="s">
        <v>922</v>
      </c>
      <c r="C208" s="164" t="s">
        <v>709</v>
      </c>
      <c r="D208" s="164" t="s">
        <v>214</v>
      </c>
      <c r="E208" s="164" t="s">
        <v>923</v>
      </c>
      <c r="F208" s="164" t="s">
        <v>147</v>
      </c>
      <c r="G208" s="165">
        <v>2025</v>
      </c>
      <c r="H208" s="164" t="s">
        <v>923</v>
      </c>
      <c r="I208" s="164" t="s">
        <v>924</v>
      </c>
      <c r="J208" s="92" t="s">
        <v>924</v>
      </c>
    </row>
    <row r="209" spans="1:10">
      <c r="A209" s="100" t="str">
        <f t="shared" si="3"/>
        <v>環境資源処理工学研究【520205001801】</v>
      </c>
      <c r="B209" s="164" t="s">
        <v>925</v>
      </c>
      <c r="C209" s="164" t="s">
        <v>709</v>
      </c>
      <c r="D209" s="164" t="s">
        <v>214</v>
      </c>
      <c r="E209" s="164" t="s">
        <v>926</v>
      </c>
      <c r="F209" s="164" t="s">
        <v>147</v>
      </c>
      <c r="G209" s="165">
        <v>2025</v>
      </c>
      <c r="H209" s="164" t="s">
        <v>926</v>
      </c>
      <c r="I209" s="164" t="s">
        <v>927</v>
      </c>
      <c r="J209" s="92" t="s">
        <v>927</v>
      </c>
    </row>
    <row r="210" spans="1:10">
      <c r="A210" s="100" t="str">
        <f t="shared" si="3"/>
        <v>物理探査工学研究【520205001901】</v>
      </c>
      <c r="B210" s="164" t="s">
        <v>928</v>
      </c>
      <c r="C210" s="164" t="s">
        <v>709</v>
      </c>
      <c r="D210" s="164" t="s">
        <v>214</v>
      </c>
      <c r="E210" s="164" t="s">
        <v>929</v>
      </c>
      <c r="F210" s="164" t="s">
        <v>147</v>
      </c>
      <c r="G210" s="165">
        <v>2025</v>
      </c>
      <c r="H210" s="164" t="s">
        <v>929</v>
      </c>
      <c r="I210" s="164" t="s">
        <v>930</v>
      </c>
      <c r="J210" s="92" t="s">
        <v>930</v>
      </c>
    </row>
    <row r="211" spans="1:10">
      <c r="A211" s="100" t="str">
        <f t="shared" si="3"/>
        <v>貯留層工学研究【520205002001】</v>
      </c>
      <c r="B211" s="164" t="s">
        <v>931</v>
      </c>
      <c r="C211" s="164" t="s">
        <v>709</v>
      </c>
      <c r="D211" s="164" t="s">
        <v>214</v>
      </c>
      <c r="E211" s="164" t="s">
        <v>932</v>
      </c>
      <c r="F211" s="164" t="s">
        <v>147</v>
      </c>
      <c r="G211" s="165">
        <v>2025</v>
      </c>
      <c r="H211" s="164" t="s">
        <v>932</v>
      </c>
      <c r="I211" s="164" t="s">
        <v>933</v>
      </c>
      <c r="J211" s="92" t="s">
        <v>933</v>
      </c>
    </row>
    <row r="212" spans="1:10">
      <c r="A212" s="100" t="str">
        <f t="shared" si="3"/>
        <v>堆積学研究【520205002201】</v>
      </c>
      <c r="B212" s="164" t="s">
        <v>934</v>
      </c>
      <c r="C212" s="164" t="s">
        <v>709</v>
      </c>
      <c r="D212" s="164" t="s">
        <v>214</v>
      </c>
      <c r="E212" s="164" t="s">
        <v>935</v>
      </c>
      <c r="F212" s="164" t="s">
        <v>147</v>
      </c>
      <c r="G212" s="165">
        <v>2025</v>
      </c>
      <c r="H212" s="164" t="s">
        <v>935</v>
      </c>
      <c r="I212" s="164" t="s">
        <v>936</v>
      </c>
      <c r="J212" s="92" t="s">
        <v>936</v>
      </c>
    </row>
    <row r="213" spans="1:10">
      <c r="A213" s="100" t="str">
        <f t="shared" si="3"/>
        <v>進化古生物学研究【520205002301】</v>
      </c>
      <c r="B213" s="164" t="s">
        <v>937</v>
      </c>
      <c r="C213" s="164" t="s">
        <v>709</v>
      </c>
      <c r="D213" s="164" t="s">
        <v>214</v>
      </c>
      <c r="E213" s="164" t="s">
        <v>938</v>
      </c>
      <c r="F213" s="164" t="s">
        <v>147</v>
      </c>
      <c r="G213" s="165">
        <v>2025</v>
      </c>
      <c r="H213" s="164" t="s">
        <v>938</v>
      </c>
      <c r="I213" s="164" t="s">
        <v>939</v>
      </c>
      <c r="J213" s="92" t="s">
        <v>939</v>
      </c>
    </row>
    <row r="214" spans="1:10">
      <c r="A214" s="100" t="str">
        <f t="shared" si="3"/>
        <v>火山学研究【520205002401】</v>
      </c>
      <c r="B214" s="164" t="s">
        <v>940</v>
      </c>
      <c r="C214" s="164" t="s">
        <v>709</v>
      </c>
      <c r="D214" s="164" t="s">
        <v>214</v>
      </c>
      <c r="E214" s="164" t="s">
        <v>941</v>
      </c>
      <c r="F214" s="164" t="s">
        <v>147</v>
      </c>
      <c r="G214" s="165">
        <v>2025</v>
      </c>
      <c r="H214" s="164" t="s">
        <v>941</v>
      </c>
      <c r="I214" s="164" t="s">
        <v>942</v>
      </c>
      <c r="J214" s="92" t="s">
        <v>942</v>
      </c>
    </row>
    <row r="215" spans="1:10">
      <c r="A215" s="100" t="str">
        <f t="shared" si="3"/>
        <v>地球化学研究【520205002501】</v>
      </c>
      <c r="B215" s="164" t="s">
        <v>943</v>
      </c>
      <c r="C215" s="164" t="s">
        <v>709</v>
      </c>
      <c r="D215" s="164" t="s">
        <v>214</v>
      </c>
      <c r="E215" s="164" t="s">
        <v>944</v>
      </c>
      <c r="F215" s="164" t="s">
        <v>147</v>
      </c>
      <c r="G215" s="165">
        <v>2025</v>
      </c>
      <c r="H215" s="164" t="s">
        <v>944</v>
      </c>
      <c r="I215" s="164" t="s">
        <v>945</v>
      </c>
      <c r="J215" s="92" t="s">
        <v>945</v>
      </c>
    </row>
    <row r="216" spans="1:10">
      <c r="A216" s="100" t="str">
        <f t="shared" si="3"/>
        <v>ライフサイクル環境評価学研究【520205002701】</v>
      </c>
      <c r="B216" s="164" t="s">
        <v>946</v>
      </c>
      <c r="C216" s="164" t="s">
        <v>709</v>
      </c>
      <c r="D216" s="164" t="s">
        <v>214</v>
      </c>
      <c r="E216" s="164" t="s">
        <v>947</v>
      </c>
      <c r="F216" s="164" t="s">
        <v>147</v>
      </c>
      <c r="G216" s="165">
        <v>2025</v>
      </c>
      <c r="H216" s="164" t="s">
        <v>947</v>
      </c>
      <c r="I216" s="164" t="s">
        <v>948</v>
      </c>
      <c r="J216" s="92" t="s">
        <v>948</v>
      </c>
    </row>
    <row r="217" spans="1:10">
      <c r="A217" s="100" t="str">
        <f t="shared" si="3"/>
        <v>地球物質科学研究【520205002801】</v>
      </c>
      <c r="B217" s="164" t="s">
        <v>949</v>
      </c>
      <c r="C217" s="164" t="s">
        <v>709</v>
      </c>
      <c r="D217" s="164" t="s">
        <v>214</v>
      </c>
      <c r="E217" s="164" t="s">
        <v>950</v>
      </c>
      <c r="F217" s="164" t="s">
        <v>147</v>
      </c>
      <c r="G217" s="165">
        <v>2025</v>
      </c>
      <c r="H217" s="164" t="s">
        <v>950</v>
      </c>
      <c r="I217" s="164" t="s">
        <v>951</v>
      </c>
      <c r="J217" s="92" t="s">
        <v>951</v>
      </c>
    </row>
    <row r="218" spans="1:10">
      <c r="A218" s="100" t="str">
        <f t="shared" si="3"/>
        <v>環境資源修復工学研究【520205002901】</v>
      </c>
      <c r="B218" s="164" t="s">
        <v>952</v>
      </c>
      <c r="C218" s="164" t="s">
        <v>709</v>
      </c>
      <c r="D218" s="164" t="s">
        <v>214</v>
      </c>
      <c r="E218" s="164" t="s">
        <v>953</v>
      </c>
      <c r="F218" s="164" t="s">
        <v>147</v>
      </c>
      <c r="G218" s="165">
        <v>2025</v>
      </c>
      <c r="H218" s="164" t="s">
        <v>953</v>
      </c>
      <c r="I218" s="164" t="s">
        <v>954</v>
      </c>
      <c r="J218" s="92" t="s">
        <v>954</v>
      </c>
    </row>
    <row r="219" spans="1:10">
      <c r="A219" s="100" t="str">
        <f t="shared" si="3"/>
        <v>ライフサイクルエンジニアリング研究【520206000201】</v>
      </c>
      <c r="B219" s="164" t="s">
        <v>955</v>
      </c>
      <c r="C219" s="164" t="s">
        <v>709</v>
      </c>
      <c r="D219" s="164" t="s">
        <v>217</v>
      </c>
      <c r="E219" s="164" t="s">
        <v>956</v>
      </c>
      <c r="F219" s="164" t="s">
        <v>147</v>
      </c>
      <c r="G219" s="165">
        <v>2025</v>
      </c>
      <c r="H219" s="164" t="s">
        <v>956</v>
      </c>
      <c r="I219" s="164" t="s">
        <v>957</v>
      </c>
      <c r="J219" s="92" t="s">
        <v>957</v>
      </c>
    </row>
    <row r="220" spans="1:10">
      <c r="A220" s="100" t="str">
        <f t="shared" si="3"/>
        <v>プロフィットエンジニアリング研究【520206000401】</v>
      </c>
      <c r="B220" s="164" t="s">
        <v>958</v>
      </c>
      <c r="C220" s="164" t="s">
        <v>709</v>
      </c>
      <c r="D220" s="164" t="s">
        <v>217</v>
      </c>
      <c r="E220" s="164" t="s">
        <v>959</v>
      </c>
      <c r="F220" s="164" t="s">
        <v>147</v>
      </c>
      <c r="G220" s="165">
        <v>2025</v>
      </c>
      <c r="H220" s="164" t="s">
        <v>959</v>
      </c>
      <c r="I220" s="164" t="s">
        <v>960</v>
      </c>
      <c r="J220" s="92" t="s">
        <v>960</v>
      </c>
    </row>
    <row r="221" spans="1:10">
      <c r="A221" s="100" t="str">
        <f t="shared" si="3"/>
        <v>品質マネジメント研究【520206000501】</v>
      </c>
      <c r="B221" s="164" t="s">
        <v>961</v>
      </c>
      <c r="C221" s="164" t="s">
        <v>709</v>
      </c>
      <c r="D221" s="164" t="s">
        <v>217</v>
      </c>
      <c r="E221" s="164" t="s">
        <v>962</v>
      </c>
      <c r="F221" s="164" t="s">
        <v>147</v>
      </c>
      <c r="G221" s="165">
        <v>2025</v>
      </c>
      <c r="H221" s="164" t="s">
        <v>962</v>
      </c>
      <c r="I221" s="164" t="s">
        <v>963</v>
      </c>
      <c r="J221" s="92" t="s">
        <v>963</v>
      </c>
    </row>
    <row r="222" spans="1:10">
      <c r="A222" s="100" t="str">
        <f t="shared" si="3"/>
        <v>ヒューマンファクターズマネジメント研究【520206000801】</v>
      </c>
      <c r="B222" s="164" t="s">
        <v>964</v>
      </c>
      <c r="C222" s="164" t="s">
        <v>709</v>
      </c>
      <c r="D222" s="164" t="s">
        <v>217</v>
      </c>
      <c r="E222" s="164" t="s">
        <v>965</v>
      </c>
      <c r="F222" s="164" t="s">
        <v>147</v>
      </c>
      <c r="G222" s="165">
        <v>2025</v>
      </c>
      <c r="H222" s="164" t="s">
        <v>965</v>
      </c>
      <c r="I222" s="164" t="s">
        <v>966</v>
      </c>
      <c r="J222" s="92" t="s">
        <v>966</v>
      </c>
    </row>
    <row r="223" spans="1:10">
      <c r="A223" s="100" t="str">
        <f t="shared" si="3"/>
        <v>ビジネスデータサイエンス研究【520206000901】</v>
      </c>
      <c r="B223" s="164" t="s">
        <v>967</v>
      </c>
      <c r="C223" s="164" t="s">
        <v>709</v>
      </c>
      <c r="D223" s="164" t="s">
        <v>217</v>
      </c>
      <c r="E223" s="164" t="s">
        <v>968</v>
      </c>
      <c r="F223" s="164" t="s">
        <v>147</v>
      </c>
      <c r="G223" s="165">
        <v>2025</v>
      </c>
      <c r="H223" s="164" t="s">
        <v>968</v>
      </c>
      <c r="I223" s="164" t="s">
        <v>969</v>
      </c>
      <c r="J223" s="92" t="s">
        <v>969</v>
      </c>
    </row>
    <row r="224" spans="1:10">
      <c r="A224" s="100" t="str">
        <f t="shared" si="3"/>
        <v>価値創造戦略マネジメント研究【520206001801】</v>
      </c>
      <c r="B224" s="164" t="s">
        <v>970</v>
      </c>
      <c r="C224" s="164" t="s">
        <v>709</v>
      </c>
      <c r="D224" s="164" t="s">
        <v>217</v>
      </c>
      <c r="E224" s="164" t="s">
        <v>971</v>
      </c>
      <c r="F224" s="164" t="s">
        <v>147</v>
      </c>
      <c r="G224" s="165">
        <v>2025</v>
      </c>
      <c r="H224" s="164" t="s">
        <v>971</v>
      </c>
      <c r="I224" s="164" t="s">
        <v>972</v>
      </c>
      <c r="J224" s="92" t="s">
        <v>972</v>
      </c>
    </row>
    <row r="225" spans="1:10">
      <c r="A225" s="100" t="str">
        <f t="shared" si="3"/>
        <v>生産・サプライチェーンマネジメント研究【520206001901】</v>
      </c>
      <c r="B225" s="164" t="s">
        <v>973</v>
      </c>
      <c r="C225" s="164" t="s">
        <v>709</v>
      </c>
      <c r="D225" s="164" t="s">
        <v>217</v>
      </c>
      <c r="E225" s="164" t="s">
        <v>974</v>
      </c>
      <c r="F225" s="164" t="s">
        <v>147</v>
      </c>
      <c r="G225" s="165">
        <v>2025</v>
      </c>
      <c r="H225" s="164" t="s">
        <v>974</v>
      </c>
      <c r="I225" s="164" t="s">
        <v>975</v>
      </c>
      <c r="J225" s="92" t="s">
        <v>975</v>
      </c>
    </row>
    <row r="226" spans="1:10">
      <c r="A226" s="100" t="str">
        <f t="shared" si="3"/>
        <v>製品・サービスシステム研究【520206002001】</v>
      </c>
      <c r="B226" s="164" t="s">
        <v>976</v>
      </c>
      <c r="C226" s="164" t="s">
        <v>709</v>
      </c>
      <c r="D226" s="164" t="s">
        <v>217</v>
      </c>
      <c r="E226" s="164" t="s">
        <v>977</v>
      </c>
      <c r="F226" s="164" t="s">
        <v>147</v>
      </c>
      <c r="G226" s="165">
        <v>2025</v>
      </c>
      <c r="H226" s="164" t="s">
        <v>977</v>
      </c>
      <c r="I226" s="164" t="s">
        <v>978</v>
      </c>
      <c r="J226" s="92" t="s">
        <v>978</v>
      </c>
    </row>
    <row r="227" spans="1:10">
      <c r="A227" s="100" t="str">
        <f t="shared" si="3"/>
        <v>イノベーション・マネジメント研究【520206002201】</v>
      </c>
      <c r="B227" s="164" t="s">
        <v>979</v>
      </c>
      <c r="C227" s="164" t="s">
        <v>709</v>
      </c>
      <c r="D227" s="164" t="s">
        <v>217</v>
      </c>
      <c r="E227" s="164" t="s">
        <v>980</v>
      </c>
      <c r="F227" s="164" t="s">
        <v>147</v>
      </c>
      <c r="G227" s="165">
        <v>2025</v>
      </c>
      <c r="H227" s="164" t="s">
        <v>980</v>
      </c>
      <c r="I227" s="164" t="s">
        <v>981</v>
      </c>
      <c r="J227" s="92" t="s">
        <v>981</v>
      </c>
    </row>
    <row r="228" spans="1:10">
      <c r="A228" s="100" t="str">
        <f t="shared" si="3"/>
        <v>組織行動マネジメント研究【520206002301】</v>
      </c>
      <c r="B228" s="164" t="s">
        <v>982</v>
      </c>
      <c r="C228" s="164" t="s">
        <v>709</v>
      </c>
      <c r="D228" s="164" t="s">
        <v>217</v>
      </c>
      <c r="E228" s="164" t="s">
        <v>983</v>
      </c>
      <c r="F228" s="164" t="s">
        <v>147</v>
      </c>
      <c r="G228" s="165">
        <v>2025</v>
      </c>
      <c r="H228" s="164" t="s">
        <v>983</v>
      </c>
      <c r="I228" s="164" t="s">
        <v>984</v>
      </c>
      <c r="J228" s="92" t="s">
        <v>984</v>
      </c>
    </row>
    <row r="229" spans="1:10">
      <c r="A229" s="100" t="str">
        <f t="shared" si="3"/>
        <v>社会システム・サービスマネジメント研究【520206002401】</v>
      </c>
      <c r="B229" s="164" t="s">
        <v>961</v>
      </c>
      <c r="C229" s="164" t="s">
        <v>709</v>
      </c>
      <c r="D229" s="164" t="s">
        <v>217</v>
      </c>
      <c r="E229" s="164" t="s">
        <v>985</v>
      </c>
      <c r="F229" s="164" t="s">
        <v>147</v>
      </c>
      <c r="G229" s="165">
        <v>2025</v>
      </c>
      <c r="H229" s="164" t="s">
        <v>985</v>
      </c>
      <c r="I229" s="164" t="s">
        <v>986</v>
      </c>
      <c r="J229" s="92" t="s">
        <v>986</v>
      </c>
    </row>
    <row r="230" spans="1:10">
      <c r="A230" s="100" t="str">
        <f t="shared" si="3"/>
        <v>ビジネスシステムデザイン研究【520206002501】</v>
      </c>
      <c r="B230" s="164" t="s">
        <v>987</v>
      </c>
      <c r="C230" s="164" t="s">
        <v>709</v>
      </c>
      <c r="D230" s="164" t="s">
        <v>217</v>
      </c>
      <c r="E230" s="164" t="s">
        <v>988</v>
      </c>
      <c r="F230" s="164" t="s">
        <v>147</v>
      </c>
      <c r="G230" s="165">
        <v>2025</v>
      </c>
      <c r="H230" s="164" t="s">
        <v>988</v>
      </c>
      <c r="I230" s="164" t="s">
        <v>989</v>
      </c>
      <c r="J230" s="92" t="s">
        <v>989</v>
      </c>
    </row>
    <row r="231" spans="1:10">
      <c r="A231" s="100" t="str">
        <f t="shared" si="3"/>
        <v>社会イノベーションビジネス研究【520206002601】</v>
      </c>
      <c r="B231" s="164" t="s">
        <v>990</v>
      </c>
      <c r="C231" s="164" t="s">
        <v>709</v>
      </c>
      <c r="D231" s="164" t="s">
        <v>217</v>
      </c>
      <c r="E231" s="164" t="s">
        <v>991</v>
      </c>
      <c r="F231" s="164" t="s">
        <v>147</v>
      </c>
      <c r="G231" s="165">
        <v>2025</v>
      </c>
      <c r="H231" s="164" t="s">
        <v>991</v>
      </c>
      <c r="I231" s="164" t="s">
        <v>992</v>
      </c>
      <c r="J231" s="92" t="s">
        <v>992</v>
      </c>
    </row>
    <row r="232" spans="1:10">
      <c r="A232" s="100" t="str">
        <f t="shared" si="3"/>
        <v>会計情報学研究【520206002701】</v>
      </c>
      <c r="B232" s="164" t="s">
        <v>993</v>
      </c>
      <c r="C232" s="164" t="s">
        <v>709</v>
      </c>
      <c r="D232" s="164" t="s">
        <v>217</v>
      </c>
      <c r="E232" s="164" t="s">
        <v>994</v>
      </c>
      <c r="F232" s="164" t="s">
        <v>147</v>
      </c>
      <c r="G232" s="165">
        <v>2025</v>
      </c>
      <c r="H232" s="164" t="s">
        <v>994</v>
      </c>
      <c r="I232" s="164" t="s">
        <v>995</v>
      </c>
      <c r="J232" s="92" t="s">
        <v>995</v>
      </c>
    </row>
    <row r="233" spans="1:10">
      <c r="A233" s="100" t="str">
        <f t="shared" si="3"/>
        <v>数理物理学研究【530201000201】</v>
      </c>
      <c r="B233" s="164" t="s">
        <v>996</v>
      </c>
      <c r="C233" s="164" t="s">
        <v>997</v>
      </c>
      <c r="D233" s="164" t="s">
        <v>220</v>
      </c>
      <c r="E233" s="164" t="s">
        <v>998</v>
      </c>
      <c r="F233" s="164" t="s">
        <v>147</v>
      </c>
      <c r="G233" s="165">
        <v>2025</v>
      </c>
      <c r="H233" s="164" t="s">
        <v>998</v>
      </c>
      <c r="I233" s="164" t="s">
        <v>999</v>
      </c>
      <c r="J233" s="92" t="s">
        <v>999</v>
      </c>
    </row>
    <row r="234" spans="1:10">
      <c r="A234" s="100" t="str">
        <f t="shared" si="3"/>
        <v>素粒子理論研究【530201000301】</v>
      </c>
      <c r="B234" s="164" t="s">
        <v>1000</v>
      </c>
      <c r="C234" s="164" t="s">
        <v>997</v>
      </c>
      <c r="D234" s="164" t="s">
        <v>220</v>
      </c>
      <c r="E234" s="164" t="s">
        <v>1001</v>
      </c>
      <c r="F234" s="164" t="s">
        <v>147</v>
      </c>
      <c r="G234" s="165">
        <v>2025</v>
      </c>
      <c r="H234" s="164" t="s">
        <v>1001</v>
      </c>
      <c r="I234" s="164" t="s">
        <v>1002</v>
      </c>
      <c r="J234" s="92" t="s">
        <v>1002</v>
      </c>
    </row>
    <row r="235" spans="1:10">
      <c r="A235" s="100" t="str">
        <f t="shared" si="3"/>
        <v>理論核物理学研究【530201000401】</v>
      </c>
      <c r="B235" s="164" t="s">
        <v>1003</v>
      </c>
      <c r="C235" s="164" t="s">
        <v>997</v>
      </c>
      <c r="D235" s="164" t="s">
        <v>220</v>
      </c>
      <c r="E235" s="164" t="s">
        <v>1004</v>
      </c>
      <c r="F235" s="164" t="s">
        <v>147</v>
      </c>
      <c r="G235" s="165">
        <v>2025</v>
      </c>
      <c r="H235" s="164" t="s">
        <v>1004</v>
      </c>
      <c r="I235" s="164" t="s">
        <v>1005</v>
      </c>
      <c r="J235" s="92" t="s">
        <v>1005</v>
      </c>
    </row>
    <row r="236" spans="1:10">
      <c r="A236" s="100" t="str">
        <f t="shared" si="3"/>
        <v>量子力学基礎論研究【530201000501】</v>
      </c>
      <c r="B236" s="164" t="s">
        <v>1006</v>
      </c>
      <c r="C236" s="164" t="s">
        <v>997</v>
      </c>
      <c r="D236" s="164" t="s">
        <v>220</v>
      </c>
      <c r="E236" s="164" t="s">
        <v>1007</v>
      </c>
      <c r="F236" s="164" t="s">
        <v>147</v>
      </c>
      <c r="G236" s="165">
        <v>2025</v>
      </c>
      <c r="H236" s="164" t="s">
        <v>1007</v>
      </c>
      <c r="I236" s="164" t="s">
        <v>1008</v>
      </c>
      <c r="J236" s="92" t="s">
        <v>1008</v>
      </c>
    </row>
    <row r="237" spans="1:10">
      <c r="A237" s="100" t="str">
        <f t="shared" si="3"/>
        <v>理論宇宙物理学研究【530201000701】</v>
      </c>
      <c r="B237" s="164" t="s">
        <v>1009</v>
      </c>
      <c r="C237" s="164" t="s">
        <v>997</v>
      </c>
      <c r="D237" s="164" t="s">
        <v>220</v>
      </c>
      <c r="E237" s="164" t="s">
        <v>1010</v>
      </c>
      <c r="F237" s="164" t="s">
        <v>147</v>
      </c>
      <c r="G237" s="165">
        <v>2025</v>
      </c>
      <c r="H237" s="164" t="s">
        <v>1010</v>
      </c>
      <c r="I237" s="164" t="s">
        <v>1011</v>
      </c>
      <c r="J237" s="92" t="s">
        <v>1011</v>
      </c>
    </row>
    <row r="238" spans="1:10">
      <c r="A238" s="100" t="str">
        <f t="shared" si="3"/>
        <v>非平衡系物理学研究【530201001401】</v>
      </c>
      <c r="B238" s="164" t="s">
        <v>1012</v>
      </c>
      <c r="C238" s="164" t="s">
        <v>997</v>
      </c>
      <c r="D238" s="164" t="s">
        <v>220</v>
      </c>
      <c r="E238" s="164" t="s">
        <v>1013</v>
      </c>
      <c r="F238" s="164" t="s">
        <v>147</v>
      </c>
      <c r="G238" s="165">
        <v>2025</v>
      </c>
      <c r="H238" s="164" t="s">
        <v>1013</v>
      </c>
      <c r="I238" s="164" t="s">
        <v>1014</v>
      </c>
      <c r="J238" s="92" t="s">
        <v>1014</v>
      </c>
    </row>
    <row r="239" spans="1:10">
      <c r="A239" s="100" t="str">
        <f t="shared" si="3"/>
        <v>複雑量子物性研究【530201001701】</v>
      </c>
      <c r="B239" s="164" t="s">
        <v>1015</v>
      </c>
      <c r="C239" s="164" t="s">
        <v>997</v>
      </c>
      <c r="D239" s="164" t="s">
        <v>220</v>
      </c>
      <c r="E239" s="164" t="s">
        <v>1016</v>
      </c>
      <c r="F239" s="164" t="s">
        <v>147</v>
      </c>
      <c r="G239" s="165">
        <v>2025</v>
      </c>
      <c r="H239" s="164" t="s">
        <v>1016</v>
      </c>
      <c r="I239" s="164" t="s">
        <v>1017</v>
      </c>
      <c r="J239" s="92" t="s">
        <v>1017</v>
      </c>
    </row>
    <row r="240" spans="1:10">
      <c r="A240" s="100" t="str">
        <f t="shared" si="3"/>
        <v>ソフトマター物理学研究【530201001901】</v>
      </c>
      <c r="B240" s="164" t="s">
        <v>1018</v>
      </c>
      <c r="C240" s="164" t="s">
        <v>997</v>
      </c>
      <c r="D240" s="164" t="s">
        <v>220</v>
      </c>
      <c r="E240" s="164" t="s">
        <v>1019</v>
      </c>
      <c r="F240" s="164" t="s">
        <v>147</v>
      </c>
      <c r="G240" s="165">
        <v>2025</v>
      </c>
      <c r="H240" s="164" t="s">
        <v>1019</v>
      </c>
      <c r="I240" s="164" t="s">
        <v>1020</v>
      </c>
      <c r="J240" s="92" t="s">
        <v>1020</v>
      </c>
    </row>
    <row r="241" spans="1:10">
      <c r="A241" s="100" t="str">
        <f t="shared" si="3"/>
        <v>実験生物物理学研究【530201002301】</v>
      </c>
      <c r="B241" s="164" t="s">
        <v>1021</v>
      </c>
      <c r="C241" s="164" t="s">
        <v>997</v>
      </c>
      <c r="D241" s="164" t="s">
        <v>220</v>
      </c>
      <c r="E241" s="164" t="s">
        <v>1022</v>
      </c>
      <c r="F241" s="164" t="s">
        <v>147</v>
      </c>
      <c r="G241" s="165">
        <v>2025</v>
      </c>
      <c r="H241" s="164" t="s">
        <v>1022</v>
      </c>
      <c r="I241" s="164" t="s">
        <v>1023</v>
      </c>
      <c r="J241" s="92" t="s">
        <v>1023</v>
      </c>
    </row>
    <row r="242" spans="1:10">
      <c r="A242" s="100" t="str">
        <f t="shared" si="3"/>
        <v>分子生物物理学研究【530201002401】</v>
      </c>
      <c r="B242" s="164" t="s">
        <v>1024</v>
      </c>
      <c r="C242" s="164" t="s">
        <v>997</v>
      </c>
      <c r="D242" s="164" t="s">
        <v>220</v>
      </c>
      <c r="E242" s="164" t="s">
        <v>1025</v>
      </c>
      <c r="F242" s="164" t="s">
        <v>147</v>
      </c>
      <c r="G242" s="165">
        <v>2025</v>
      </c>
      <c r="H242" s="164" t="s">
        <v>1025</v>
      </c>
      <c r="I242" s="164" t="s">
        <v>1026</v>
      </c>
      <c r="J242" s="92" t="s">
        <v>1026</v>
      </c>
    </row>
    <row r="243" spans="1:10">
      <c r="A243" s="100" t="str">
        <f t="shared" si="3"/>
        <v>理論生物物理学研究【530201002501】</v>
      </c>
      <c r="B243" s="164" t="s">
        <v>1027</v>
      </c>
      <c r="C243" s="164" t="s">
        <v>997</v>
      </c>
      <c r="D243" s="164" t="s">
        <v>220</v>
      </c>
      <c r="E243" s="164" t="s">
        <v>1028</v>
      </c>
      <c r="F243" s="164" t="s">
        <v>147</v>
      </c>
      <c r="G243" s="165">
        <v>2025</v>
      </c>
      <c r="H243" s="164" t="s">
        <v>1028</v>
      </c>
      <c r="I243" s="164" t="s">
        <v>1029</v>
      </c>
      <c r="J243" s="92" t="s">
        <v>1029</v>
      </c>
    </row>
    <row r="244" spans="1:10">
      <c r="A244" s="100" t="str">
        <f t="shared" si="3"/>
        <v>半導体デバイス工学研究【530201003001】</v>
      </c>
      <c r="B244" s="164" t="s">
        <v>1030</v>
      </c>
      <c r="C244" s="164" t="s">
        <v>997</v>
      </c>
      <c r="D244" s="164" t="s">
        <v>220</v>
      </c>
      <c r="E244" s="164" t="s">
        <v>1031</v>
      </c>
      <c r="F244" s="164" t="s">
        <v>147</v>
      </c>
      <c r="G244" s="165">
        <v>2025</v>
      </c>
      <c r="H244" s="164" t="s">
        <v>1031</v>
      </c>
      <c r="I244" s="164" t="s">
        <v>1032</v>
      </c>
      <c r="J244" s="92" t="s">
        <v>1032</v>
      </c>
    </row>
    <row r="245" spans="1:10">
      <c r="A245" s="100" t="str">
        <f t="shared" si="3"/>
        <v>計測・情報工学研究【530201003201】</v>
      </c>
      <c r="B245" s="164" t="s">
        <v>1033</v>
      </c>
      <c r="C245" s="164" t="s">
        <v>997</v>
      </c>
      <c r="D245" s="164" t="s">
        <v>220</v>
      </c>
      <c r="E245" s="164" t="s">
        <v>1034</v>
      </c>
      <c r="F245" s="164" t="s">
        <v>147</v>
      </c>
      <c r="G245" s="165">
        <v>2025</v>
      </c>
      <c r="H245" s="164" t="s">
        <v>1034</v>
      </c>
      <c r="I245" s="164" t="s">
        <v>1035</v>
      </c>
      <c r="J245" s="92" t="s">
        <v>1035</v>
      </c>
    </row>
    <row r="246" spans="1:10">
      <c r="A246" s="100" t="str">
        <f t="shared" si="3"/>
        <v>画像情報処理研究【530201003301】</v>
      </c>
      <c r="B246" s="164" t="s">
        <v>1036</v>
      </c>
      <c r="C246" s="164" t="s">
        <v>997</v>
      </c>
      <c r="D246" s="164" t="s">
        <v>220</v>
      </c>
      <c r="E246" s="164" t="s">
        <v>1037</v>
      </c>
      <c r="F246" s="164" t="s">
        <v>147</v>
      </c>
      <c r="G246" s="165">
        <v>2025</v>
      </c>
      <c r="H246" s="164" t="s">
        <v>1037</v>
      </c>
      <c r="I246" s="164" t="s">
        <v>1038</v>
      </c>
      <c r="J246" s="92" t="s">
        <v>1038</v>
      </c>
    </row>
    <row r="247" spans="1:10">
      <c r="A247" s="100" t="str">
        <f t="shared" si="3"/>
        <v>放射線応用物理学研究【530201003601】</v>
      </c>
      <c r="B247" s="164" t="s">
        <v>1039</v>
      </c>
      <c r="C247" s="164" t="s">
        <v>997</v>
      </c>
      <c r="D247" s="164" t="s">
        <v>220</v>
      </c>
      <c r="E247" s="164" t="s">
        <v>1040</v>
      </c>
      <c r="F247" s="164" t="s">
        <v>147</v>
      </c>
      <c r="G247" s="165">
        <v>2025</v>
      </c>
      <c r="H247" s="164" t="s">
        <v>1040</v>
      </c>
      <c r="I247" s="164" t="s">
        <v>1041</v>
      </c>
      <c r="J247" s="92" t="s">
        <v>1041</v>
      </c>
    </row>
    <row r="248" spans="1:10">
      <c r="A248" s="100" t="str">
        <f t="shared" si="3"/>
        <v>レーザー量子物理研究【530201003901】</v>
      </c>
      <c r="B248" s="164" t="s">
        <v>1042</v>
      </c>
      <c r="C248" s="164" t="s">
        <v>997</v>
      </c>
      <c r="D248" s="164" t="s">
        <v>220</v>
      </c>
      <c r="E248" s="164" t="s">
        <v>1043</v>
      </c>
      <c r="F248" s="164" t="s">
        <v>147</v>
      </c>
      <c r="G248" s="165">
        <v>2025</v>
      </c>
      <c r="H248" s="164" t="s">
        <v>1043</v>
      </c>
      <c r="I248" s="164" t="s">
        <v>1044</v>
      </c>
      <c r="J248" s="92" t="s">
        <v>1044</v>
      </c>
    </row>
    <row r="249" spans="1:10">
      <c r="A249" s="100" t="str">
        <f t="shared" si="3"/>
        <v>量子光学研究【530201004001】</v>
      </c>
      <c r="B249" s="164" t="s">
        <v>1045</v>
      </c>
      <c r="C249" s="164" t="s">
        <v>997</v>
      </c>
      <c r="D249" s="164" t="s">
        <v>220</v>
      </c>
      <c r="E249" s="164" t="s">
        <v>1046</v>
      </c>
      <c r="F249" s="164" t="s">
        <v>147</v>
      </c>
      <c r="G249" s="165">
        <v>2025</v>
      </c>
      <c r="H249" s="164" t="s">
        <v>1046</v>
      </c>
      <c r="I249" s="164" t="s">
        <v>1047</v>
      </c>
      <c r="J249" s="92" t="s">
        <v>1047</v>
      </c>
    </row>
    <row r="250" spans="1:10">
      <c r="A250" s="100" t="str">
        <f t="shared" si="3"/>
        <v>量子相関物理研究【530201004101】</v>
      </c>
      <c r="B250" s="164" t="s">
        <v>1048</v>
      </c>
      <c r="C250" s="164" t="s">
        <v>997</v>
      </c>
      <c r="D250" s="164" t="s">
        <v>220</v>
      </c>
      <c r="E250" s="164" t="s">
        <v>1049</v>
      </c>
      <c r="F250" s="164" t="s">
        <v>147</v>
      </c>
      <c r="G250" s="165">
        <v>2025</v>
      </c>
      <c r="H250" s="164" t="s">
        <v>1049</v>
      </c>
      <c r="I250" s="164" t="s">
        <v>1050</v>
      </c>
      <c r="J250" s="92" t="s">
        <v>1050</v>
      </c>
    </row>
    <row r="251" spans="1:10">
      <c r="A251" s="100" t="str">
        <f t="shared" si="3"/>
        <v>非線形物理学研究【530201004201】</v>
      </c>
      <c r="B251" s="164" t="s">
        <v>1051</v>
      </c>
      <c r="C251" s="164" t="s">
        <v>997</v>
      </c>
      <c r="D251" s="164" t="s">
        <v>220</v>
      </c>
      <c r="E251" s="164" t="s">
        <v>1052</v>
      </c>
      <c r="F251" s="164" t="s">
        <v>147</v>
      </c>
      <c r="G251" s="165">
        <v>2025</v>
      </c>
      <c r="H251" s="164" t="s">
        <v>1052</v>
      </c>
      <c r="I251" s="164" t="s">
        <v>1053</v>
      </c>
      <c r="J251" s="92" t="s">
        <v>1053</v>
      </c>
    </row>
    <row r="252" spans="1:10">
      <c r="A252" s="100" t="str">
        <f t="shared" si="3"/>
        <v>電子相関物理研究【530201004301】</v>
      </c>
      <c r="B252" s="164" t="s">
        <v>1054</v>
      </c>
      <c r="C252" s="164" t="s">
        <v>997</v>
      </c>
      <c r="D252" s="164" t="s">
        <v>220</v>
      </c>
      <c r="E252" s="164" t="s">
        <v>1055</v>
      </c>
      <c r="F252" s="164" t="s">
        <v>147</v>
      </c>
      <c r="G252" s="165">
        <v>2025</v>
      </c>
      <c r="H252" s="164" t="s">
        <v>1055</v>
      </c>
      <c r="I252" s="164" t="s">
        <v>1056</v>
      </c>
      <c r="J252" s="92" t="s">
        <v>1056</v>
      </c>
    </row>
    <row r="253" spans="1:10">
      <c r="A253" s="100" t="str">
        <f t="shared" si="3"/>
        <v>表面・界面非平衡物理学研究【530201004401】</v>
      </c>
      <c r="B253" s="164" t="s">
        <v>1057</v>
      </c>
      <c r="C253" s="164" t="s">
        <v>997</v>
      </c>
      <c r="D253" s="164" t="s">
        <v>220</v>
      </c>
      <c r="E253" s="164" t="s">
        <v>1058</v>
      </c>
      <c r="F253" s="164" t="s">
        <v>147</v>
      </c>
      <c r="G253" s="165">
        <v>2025</v>
      </c>
      <c r="H253" s="164" t="s">
        <v>1058</v>
      </c>
      <c r="I253" s="164" t="s">
        <v>1059</v>
      </c>
      <c r="J253" s="92" t="s">
        <v>1059</v>
      </c>
    </row>
    <row r="254" spans="1:10">
      <c r="A254" s="100" t="str">
        <f t="shared" si="3"/>
        <v>創発物性物理研究【530201004601】</v>
      </c>
      <c r="B254" s="164" t="s">
        <v>1060</v>
      </c>
      <c r="C254" s="164" t="s">
        <v>997</v>
      </c>
      <c r="D254" s="164" t="s">
        <v>220</v>
      </c>
      <c r="E254" s="164" t="s">
        <v>1061</v>
      </c>
      <c r="F254" s="164" t="s">
        <v>147</v>
      </c>
      <c r="G254" s="165">
        <v>2025</v>
      </c>
      <c r="H254" s="164" t="s">
        <v>1061</v>
      </c>
      <c r="I254" s="164" t="s">
        <v>1062</v>
      </c>
      <c r="J254" s="92" t="s">
        <v>1062</v>
      </c>
    </row>
    <row r="255" spans="1:10">
      <c r="A255" s="100" t="str">
        <f t="shared" si="3"/>
        <v>集積光デバイス工学研究【530201004701】</v>
      </c>
      <c r="B255" s="164" t="s">
        <v>1063</v>
      </c>
      <c r="C255" s="164" t="s">
        <v>997</v>
      </c>
      <c r="D255" s="164" t="s">
        <v>220</v>
      </c>
      <c r="E255" s="164" t="s">
        <v>1064</v>
      </c>
      <c r="F255" s="164" t="s">
        <v>147</v>
      </c>
      <c r="G255" s="165">
        <v>2025</v>
      </c>
      <c r="H255" s="164" t="s">
        <v>1064</v>
      </c>
      <c r="I255" s="164" t="s">
        <v>1065</v>
      </c>
      <c r="J255" s="92" t="s">
        <v>1065</v>
      </c>
    </row>
    <row r="256" spans="1:10">
      <c r="A256" s="100" t="str">
        <f t="shared" si="3"/>
        <v>観測宇宙物理学研究【530201004801】</v>
      </c>
      <c r="B256" s="164" t="s">
        <v>1066</v>
      </c>
      <c r="C256" s="164" t="s">
        <v>997</v>
      </c>
      <c r="D256" s="164" t="s">
        <v>220</v>
      </c>
      <c r="E256" s="164" t="s">
        <v>1067</v>
      </c>
      <c r="F256" s="164" t="s">
        <v>147</v>
      </c>
      <c r="G256" s="165">
        <v>2025</v>
      </c>
      <c r="H256" s="164" t="s">
        <v>1067</v>
      </c>
      <c r="I256" s="164" t="s">
        <v>1068</v>
      </c>
      <c r="J256" s="92" t="s">
        <v>1068</v>
      </c>
    </row>
    <row r="257" spans="1:10">
      <c r="A257" s="100" t="str">
        <f t="shared" si="3"/>
        <v>数理物理学研究【530201004901】</v>
      </c>
      <c r="B257" s="164" t="s">
        <v>423</v>
      </c>
      <c r="C257" s="164" t="s">
        <v>997</v>
      </c>
      <c r="D257" s="164" t="s">
        <v>220</v>
      </c>
      <c r="E257" s="164" t="s">
        <v>1069</v>
      </c>
      <c r="F257" s="164" t="s">
        <v>147</v>
      </c>
      <c r="G257" s="165">
        <v>2025</v>
      </c>
      <c r="H257" s="164" t="s">
        <v>1069</v>
      </c>
      <c r="I257" s="164" t="s">
        <v>999</v>
      </c>
      <c r="J257" s="92" t="s">
        <v>999</v>
      </c>
    </row>
    <row r="258" spans="1:10">
      <c r="A258" s="100" t="str">
        <f t="shared" si="3"/>
        <v>理論宇宙物理学研究【530201005001】</v>
      </c>
      <c r="B258" s="164" t="s">
        <v>1070</v>
      </c>
      <c r="C258" s="164" t="s">
        <v>997</v>
      </c>
      <c r="D258" s="164" t="s">
        <v>220</v>
      </c>
      <c r="E258" s="164" t="s">
        <v>1071</v>
      </c>
      <c r="F258" s="164" t="s">
        <v>147</v>
      </c>
      <c r="G258" s="165">
        <v>2025</v>
      </c>
      <c r="H258" s="164" t="s">
        <v>1071</v>
      </c>
      <c r="I258" s="164" t="s">
        <v>1011</v>
      </c>
      <c r="J258" s="92" t="s">
        <v>1011</v>
      </c>
    </row>
    <row r="259" spans="1:10">
      <c r="A259" s="100" t="str">
        <f t="shared" ref="A259:A322" si="4">I259&amp;"【"&amp;E259&amp;F259&amp;"】"</f>
        <v>低次元物理学研究【530201005101】</v>
      </c>
      <c r="B259" s="164" t="s">
        <v>1072</v>
      </c>
      <c r="C259" s="164" t="s">
        <v>997</v>
      </c>
      <c r="D259" s="164" t="s">
        <v>220</v>
      </c>
      <c r="E259" s="164" t="s">
        <v>1073</v>
      </c>
      <c r="F259" s="164" t="s">
        <v>147</v>
      </c>
      <c r="G259" s="165">
        <v>2025</v>
      </c>
      <c r="H259" s="164" t="s">
        <v>1073</v>
      </c>
      <c r="I259" s="164" t="s">
        <v>1074</v>
      </c>
      <c r="J259" s="92" t="s">
        <v>1074</v>
      </c>
    </row>
    <row r="260" spans="1:10">
      <c r="A260" s="100" t="str">
        <f t="shared" si="4"/>
        <v>観測宇宙物理学研究【530201005201】</v>
      </c>
      <c r="B260" s="164" t="s">
        <v>1075</v>
      </c>
      <c r="C260" s="164" t="s">
        <v>997</v>
      </c>
      <c r="D260" s="164" t="s">
        <v>220</v>
      </c>
      <c r="E260" s="164" t="s">
        <v>1076</v>
      </c>
      <c r="F260" s="164" t="s">
        <v>147</v>
      </c>
      <c r="G260" s="165">
        <v>2025</v>
      </c>
      <c r="H260" s="164" t="s">
        <v>1076</v>
      </c>
      <c r="I260" s="164" t="s">
        <v>1068</v>
      </c>
      <c r="J260" s="92" t="s">
        <v>1068</v>
      </c>
    </row>
    <row r="261" spans="1:10">
      <c r="A261" s="100" t="str">
        <f t="shared" si="4"/>
        <v>宇宙線物理学研究【530201005301】</v>
      </c>
      <c r="B261" s="164" t="s">
        <v>1077</v>
      </c>
      <c r="C261" s="164" t="s">
        <v>997</v>
      </c>
      <c r="D261" s="164" t="s">
        <v>220</v>
      </c>
      <c r="E261" s="164" t="s">
        <v>1078</v>
      </c>
      <c r="F261" s="164" t="s">
        <v>147</v>
      </c>
      <c r="G261" s="165">
        <v>2025</v>
      </c>
      <c r="H261" s="164" t="s">
        <v>1078</v>
      </c>
      <c r="I261" s="164" t="s">
        <v>1079</v>
      </c>
      <c r="J261" s="92" t="s">
        <v>1079</v>
      </c>
    </row>
    <row r="262" spans="1:10">
      <c r="A262" s="100" t="str">
        <f t="shared" si="4"/>
        <v>量子多体制御研究【530201005401】</v>
      </c>
      <c r="B262" s="164" t="s">
        <v>1080</v>
      </c>
      <c r="C262" s="164" t="s">
        <v>997</v>
      </c>
      <c r="D262" s="164" t="s">
        <v>220</v>
      </c>
      <c r="E262" s="164" t="s">
        <v>1081</v>
      </c>
      <c r="F262" s="164" t="s">
        <v>147</v>
      </c>
      <c r="G262" s="165">
        <v>2025</v>
      </c>
      <c r="H262" s="164" t="s">
        <v>1081</v>
      </c>
      <c r="I262" s="164" t="s">
        <v>1082</v>
      </c>
      <c r="J262" s="92" t="s">
        <v>1082</v>
      </c>
    </row>
    <row r="263" spans="1:10">
      <c r="A263" s="100" t="str">
        <f t="shared" si="4"/>
        <v>構造化学研究【530202000201】</v>
      </c>
      <c r="B263" s="164" t="s">
        <v>1083</v>
      </c>
      <c r="C263" s="164" t="s">
        <v>997</v>
      </c>
      <c r="D263" s="164" t="s">
        <v>223</v>
      </c>
      <c r="E263" s="164" t="s">
        <v>1084</v>
      </c>
      <c r="F263" s="164" t="s">
        <v>147</v>
      </c>
      <c r="G263" s="165">
        <v>2025</v>
      </c>
      <c r="H263" s="164" t="s">
        <v>1084</v>
      </c>
      <c r="I263" s="164" t="s">
        <v>1085</v>
      </c>
      <c r="J263" s="92" t="s">
        <v>1085</v>
      </c>
    </row>
    <row r="264" spans="1:10">
      <c r="A264" s="100" t="str">
        <f t="shared" si="4"/>
        <v>電子状態理論研究【530202000301】</v>
      </c>
      <c r="B264" s="164" t="s">
        <v>1086</v>
      </c>
      <c r="C264" s="164" t="s">
        <v>997</v>
      </c>
      <c r="D264" s="164" t="s">
        <v>223</v>
      </c>
      <c r="E264" s="164" t="s">
        <v>1087</v>
      </c>
      <c r="F264" s="164" t="s">
        <v>147</v>
      </c>
      <c r="G264" s="165">
        <v>2025</v>
      </c>
      <c r="H264" s="164" t="s">
        <v>1087</v>
      </c>
      <c r="I264" s="164" t="s">
        <v>1088</v>
      </c>
      <c r="J264" s="92" t="s">
        <v>1088</v>
      </c>
    </row>
    <row r="265" spans="1:10">
      <c r="A265" s="100" t="str">
        <f t="shared" si="4"/>
        <v>化学合成法研究【530202000401】</v>
      </c>
      <c r="B265" s="164" t="s">
        <v>1089</v>
      </c>
      <c r="C265" s="164" t="s">
        <v>997</v>
      </c>
      <c r="D265" s="164" t="s">
        <v>223</v>
      </c>
      <c r="E265" s="164" t="s">
        <v>1090</v>
      </c>
      <c r="F265" s="164" t="s">
        <v>147</v>
      </c>
      <c r="G265" s="165">
        <v>2025</v>
      </c>
      <c r="H265" s="164" t="s">
        <v>1090</v>
      </c>
      <c r="I265" s="164" t="s">
        <v>1091</v>
      </c>
      <c r="J265" s="92" t="s">
        <v>1091</v>
      </c>
    </row>
    <row r="266" spans="1:10">
      <c r="A266" s="100" t="str">
        <f t="shared" si="4"/>
        <v>機能有機化学研究【530202000501】</v>
      </c>
      <c r="B266" s="164" t="s">
        <v>1092</v>
      </c>
      <c r="C266" s="164" t="s">
        <v>997</v>
      </c>
      <c r="D266" s="164" t="s">
        <v>223</v>
      </c>
      <c r="E266" s="164" t="s">
        <v>1093</v>
      </c>
      <c r="F266" s="164" t="s">
        <v>147</v>
      </c>
      <c r="G266" s="165">
        <v>2025</v>
      </c>
      <c r="H266" s="164" t="s">
        <v>1093</v>
      </c>
      <c r="I266" s="164" t="s">
        <v>1094</v>
      </c>
      <c r="J266" s="92" t="s">
        <v>1094</v>
      </c>
    </row>
    <row r="267" spans="1:10">
      <c r="A267" s="100" t="str">
        <f t="shared" si="4"/>
        <v>反応有機化学研究【530202000601】</v>
      </c>
      <c r="B267" s="164" t="s">
        <v>1095</v>
      </c>
      <c r="C267" s="164" t="s">
        <v>997</v>
      </c>
      <c r="D267" s="164" t="s">
        <v>223</v>
      </c>
      <c r="E267" s="164" t="s">
        <v>1096</v>
      </c>
      <c r="F267" s="164" t="s">
        <v>147</v>
      </c>
      <c r="G267" s="165">
        <v>2025</v>
      </c>
      <c r="H267" s="164" t="s">
        <v>1096</v>
      </c>
      <c r="I267" s="164" t="s">
        <v>1097</v>
      </c>
      <c r="J267" s="92" t="s">
        <v>1097</v>
      </c>
    </row>
    <row r="268" spans="1:10">
      <c r="A268" s="100" t="str">
        <f t="shared" si="4"/>
        <v>錯体化学研究【530202000901】</v>
      </c>
      <c r="B268" s="164" t="s">
        <v>1098</v>
      </c>
      <c r="C268" s="164" t="s">
        <v>997</v>
      </c>
      <c r="D268" s="164" t="s">
        <v>223</v>
      </c>
      <c r="E268" s="164" t="s">
        <v>1099</v>
      </c>
      <c r="F268" s="164" t="s">
        <v>147</v>
      </c>
      <c r="G268" s="165">
        <v>2025</v>
      </c>
      <c r="H268" s="164" t="s">
        <v>1099</v>
      </c>
      <c r="I268" s="164" t="s">
        <v>1100</v>
      </c>
      <c r="J268" s="92" t="s">
        <v>1100</v>
      </c>
    </row>
    <row r="269" spans="1:10">
      <c r="A269" s="100" t="str">
        <f t="shared" si="4"/>
        <v>生物分子化学研究【530202001101】</v>
      </c>
      <c r="B269" s="164" t="s">
        <v>1101</v>
      </c>
      <c r="C269" s="164" t="s">
        <v>997</v>
      </c>
      <c r="D269" s="164" t="s">
        <v>223</v>
      </c>
      <c r="E269" s="164" t="s">
        <v>1102</v>
      </c>
      <c r="F269" s="164" t="s">
        <v>147</v>
      </c>
      <c r="G269" s="165">
        <v>2025</v>
      </c>
      <c r="H269" s="164" t="s">
        <v>1102</v>
      </c>
      <c r="I269" s="164" t="s">
        <v>1103</v>
      </c>
      <c r="J269" s="92" t="s">
        <v>1103</v>
      </c>
    </row>
    <row r="270" spans="1:10">
      <c r="A270" s="100" t="str">
        <f t="shared" si="4"/>
        <v>ケミカルバイオロジー研究【530202001201】</v>
      </c>
      <c r="B270" s="164" t="s">
        <v>1104</v>
      </c>
      <c r="C270" s="164" t="s">
        <v>997</v>
      </c>
      <c r="D270" s="164" t="s">
        <v>223</v>
      </c>
      <c r="E270" s="164" t="s">
        <v>1105</v>
      </c>
      <c r="F270" s="164" t="s">
        <v>147</v>
      </c>
      <c r="G270" s="165">
        <v>2025</v>
      </c>
      <c r="H270" s="164" t="s">
        <v>1105</v>
      </c>
      <c r="I270" s="164" t="s">
        <v>1106</v>
      </c>
      <c r="J270" s="92" t="s">
        <v>1106</v>
      </c>
    </row>
    <row r="271" spans="1:10">
      <c r="A271" s="100" t="str">
        <f t="shared" si="4"/>
        <v>分子生物学研究【530202001401】</v>
      </c>
      <c r="B271" s="164" t="s">
        <v>1107</v>
      </c>
      <c r="C271" s="164" t="s">
        <v>997</v>
      </c>
      <c r="D271" s="164" t="s">
        <v>223</v>
      </c>
      <c r="E271" s="164" t="s">
        <v>1108</v>
      </c>
      <c r="F271" s="164" t="s">
        <v>147</v>
      </c>
      <c r="G271" s="165">
        <v>2025</v>
      </c>
      <c r="H271" s="164" t="s">
        <v>1108</v>
      </c>
      <c r="I271" s="164" t="s">
        <v>1109</v>
      </c>
      <c r="J271" s="92" t="s">
        <v>1109</v>
      </c>
    </row>
    <row r="272" spans="1:10">
      <c r="A272" s="100" t="str">
        <f t="shared" si="4"/>
        <v>光物理化学研究【530202001501】</v>
      </c>
      <c r="B272" s="164" t="s">
        <v>1110</v>
      </c>
      <c r="C272" s="164" t="s">
        <v>997</v>
      </c>
      <c r="D272" s="164" t="s">
        <v>223</v>
      </c>
      <c r="E272" s="164" t="s">
        <v>1111</v>
      </c>
      <c r="F272" s="164" t="s">
        <v>147</v>
      </c>
      <c r="G272" s="165">
        <v>2025</v>
      </c>
      <c r="H272" s="164" t="s">
        <v>1111</v>
      </c>
      <c r="I272" s="164" t="s">
        <v>1112</v>
      </c>
      <c r="J272" s="92" t="s">
        <v>1112</v>
      </c>
    </row>
    <row r="273" spans="1:10">
      <c r="A273" s="100" t="str">
        <f t="shared" si="4"/>
        <v>ケム・インフォマティクス研究【530202001801】</v>
      </c>
      <c r="B273" s="164" t="s">
        <v>1113</v>
      </c>
      <c r="C273" s="164" t="s">
        <v>997</v>
      </c>
      <c r="D273" s="164" t="s">
        <v>223</v>
      </c>
      <c r="E273" s="164" t="s">
        <v>1114</v>
      </c>
      <c r="F273" s="164" t="s">
        <v>147</v>
      </c>
      <c r="G273" s="165">
        <v>2025</v>
      </c>
      <c r="H273" s="164" t="s">
        <v>1114</v>
      </c>
      <c r="I273" s="164" t="s">
        <v>1115</v>
      </c>
      <c r="J273" s="92" t="s">
        <v>1115</v>
      </c>
    </row>
    <row r="274" spans="1:10">
      <c r="A274" s="100" t="str">
        <f t="shared" si="4"/>
        <v>生物有機化学研究【530202002001】</v>
      </c>
      <c r="B274" s="164" t="s">
        <v>1116</v>
      </c>
      <c r="C274" s="164" t="s">
        <v>997</v>
      </c>
      <c r="D274" s="164" t="s">
        <v>223</v>
      </c>
      <c r="E274" s="164" t="s">
        <v>1117</v>
      </c>
      <c r="F274" s="164" t="s">
        <v>147</v>
      </c>
      <c r="G274" s="165">
        <v>2025</v>
      </c>
      <c r="H274" s="164" t="s">
        <v>1117</v>
      </c>
      <c r="I274" s="164" t="s">
        <v>1118</v>
      </c>
      <c r="J274" s="92" t="s">
        <v>1118</v>
      </c>
    </row>
    <row r="275" spans="1:10">
      <c r="A275" s="100" t="str">
        <f t="shared" si="4"/>
        <v>無機物質化学研究【530202002101】</v>
      </c>
      <c r="B275" s="164" t="s">
        <v>1119</v>
      </c>
      <c r="C275" s="164" t="s">
        <v>997</v>
      </c>
      <c r="D275" s="164" t="s">
        <v>223</v>
      </c>
      <c r="E275" s="164" t="s">
        <v>1120</v>
      </c>
      <c r="F275" s="164" t="s">
        <v>147</v>
      </c>
      <c r="G275" s="165">
        <v>2025</v>
      </c>
      <c r="H275" s="164" t="s">
        <v>1120</v>
      </c>
      <c r="I275" s="164" t="s">
        <v>1121</v>
      </c>
      <c r="J275" s="92" t="s">
        <v>1121</v>
      </c>
    </row>
    <row r="276" spans="1:10">
      <c r="A276" s="100" t="str">
        <f t="shared" si="4"/>
        <v>分子シミュレーション研究【530202002201】</v>
      </c>
      <c r="B276" s="164" t="s">
        <v>1086</v>
      </c>
      <c r="C276" s="164" t="s">
        <v>997</v>
      </c>
      <c r="D276" s="164" t="s">
        <v>223</v>
      </c>
      <c r="E276" s="164" t="s">
        <v>1122</v>
      </c>
      <c r="F276" s="164" t="s">
        <v>147</v>
      </c>
      <c r="G276" s="165">
        <v>2025</v>
      </c>
      <c r="H276" s="164" t="s">
        <v>1122</v>
      </c>
      <c r="I276" s="164" t="s">
        <v>1123</v>
      </c>
      <c r="J276" s="92" t="s">
        <v>1123</v>
      </c>
    </row>
    <row r="277" spans="1:10">
      <c r="A277" s="100" t="str">
        <f t="shared" si="4"/>
        <v>無機合成化学研究【530203000101】</v>
      </c>
      <c r="B277" s="164" t="s">
        <v>1124</v>
      </c>
      <c r="C277" s="164" t="s">
        <v>997</v>
      </c>
      <c r="D277" s="164" t="s">
        <v>226</v>
      </c>
      <c r="E277" s="164" t="s">
        <v>1125</v>
      </c>
      <c r="F277" s="164" t="s">
        <v>147</v>
      </c>
      <c r="G277" s="165">
        <v>2025</v>
      </c>
      <c r="H277" s="164" t="s">
        <v>1125</v>
      </c>
      <c r="I277" s="164" t="s">
        <v>1126</v>
      </c>
      <c r="J277" s="92" t="s">
        <v>1126</v>
      </c>
    </row>
    <row r="278" spans="1:10">
      <c r="A278" s="100" t="str">
        <f t="shared" si="4"/>
        <v>無機合成化学研究【530203000201】</v>
      </c>
      <c r="B278" s="164" t="s">
        <v>1127</v>
      </c>
      <c r="C278" s="164" t="s">
        <v>997</v>
      </c>
      <c r="D278" s="164" t="s">
        <v>226</v>
      </c>
      <c r="E278" s="164" t="s">
        <v>1128</v>
      </c>
      <c r="F278" s="164" t="s">
        <v>147</v>
      </c>
      <c r="G278" s="165">
        <v>2025</v>
      </c>
      <c r="H278" s="164" t="s">
        <v>1128</v>
      </c>
      <c r="I278" s="164" t="s">
        <v>1126</v>
      </c>
      <c r="J278" s="92" t="s">
        <v>1126</v>
      </c>
    </row>
    <row r="279" spans="1:10">
      <c r="A279" s="100" t="str">
        <f t="shared" si="4"/>
        <v>高分子化学研究【530203000401】</v>
      </c>
      <c r="B279" s="164" t="s">
        <v>1129</v>
      </c>
      <c r="C279" s="164" t="s">
        <v>997</v>
      </c>
      <c r="D279" s="164" t="s">
        <v>226</v>
      </c>
      <c r="E279" s="164" t="s">
        <v>1130</v>
      </c>
      <c r="F279" s="164" t="s">
        <v>147</v>
      </c>
      <c r="G279" s="165">
        <v>2025</v>
      </c>
      <c r="H279" s="164" t="s">
        <v>1130</v>
      </c>
      <c r="I279" s="164" t="s">
        <v>1131</v>
      </c>
      <c r="J279" s="92" t="s">
        <v>1131</v>
      </c>
    </row>
    <row r="280" spans="1:10">
      <c r="A280" s="100" t="str">
        <f t="shared" si="4"/>
        <v>触媒化学研究【530203000501】</v>
      </c>
      <c r="B280" s="164" t="s">
        <v>1132</v>
      </c>
      <c r="C280" s="164" t="s">
        <v>997</v>
      </c>
      <c r="D280" s="164" t="s">
        <v>226</v>
      </c>
      <c r="E280" s="164" t="s">
        <v>1133</v>
      </c>
      <c r="F280" s="164" t="s">
        <v>147</v>
      </c>
      <c r="G280" s="165">
        <v>2025</v>
      </c>
      <c r="H280" s="164" t="s">
        <v>1133</v>
      </c>
      <c r="I280" s="164" t="s">
        <v>1134</v>
      </c>
      <c r="J280" s="92" t="s">
        <v>1134</v>
      </c>
    </row>
    <row r="281" spans="1:10">
      <c r="A281" s="100" t="str">
        <f t="shared" si="4"/>
        <v>触媒化学研究【530203000601】</v>
      </c>
      <c r="B281" s="164" t="s">
        <v>1135</v>
      </c>
      <c r="C281" s="164" t="s">
        <v>997</v>
      </c>
      <c r="D281" s="164" t="s">
        <v>226</v>
      </c>
      <c r="E281" s="164" t="s">
        <v>1136</v>
      </c>
      <c r="F281" s="164" t="s">
        <v>147</v>
      </c>
      <c r="G281" s="165">
        <v>2025</v>
      </c>
      <c r="H281" s="164" t="s">
        <v>1136</v>
      </c>
      <c r="I281" s="164" t="s">
        <v>1134</v>
      </c>
      <c r="J281" s="92" t="s">
        <v>1134</v>
      </c>
    </row>
    <row r="282" spans="1:10">
      <c r="A282" s="100" t="str">
        <f t="shared" si="4"/>
        <v>応用生物化学研究【530203000701】</v>
      </c>
      <c r="B282" s="164" t="s">
        <v>1137</v>
      </c>
      <c r="C282" s="164" t="s">
        <v>997</v>
      </c>
      <c r="D282" s="164" t="s">
        <v>226</v>
      </c>
      <c r="E282" s="164" t="s">
        <v>1138</v>
      </c>
      <c r="F282" s="164" t="s">
        <v>147</v>
      </c>
      <c r="G282" s="165">
        <v>2025</v>
      </c>
      <c r="H282" s="164" t="s">
        <v>1138</v>
      </c>
      <c r="I282" s="164" t="s">
        <v>1139</v>
      </c>
      <c r="J282" s="92" t="s">
        <v>1139</v>
      </c>
    </row>
    <row r="283" spans="1:10">
      <c r="A283" s="100" t="str">
        <f t="shared" si="4"/>
        <v>応用生物化学研究【530203000801】</v>
      </c>
      <c r="B283" s="164" t="s">
        <v>1140</v>
      </c>
      <c r="C283" s="164" t="s">
        <v>997</v>
      </c>
      <c r="D283" s="164" t="s">
        <v>226</v>
      </c>
      <c r="E283" s="164" t="s">
        <v>1141</v>
      </c>
      <c r="F283" s="164" t="s">
        <v>147</v>
      </c>
      <c r="G283" s="165">
        <v>2025</v>
      </c>
      <c r="H283" s="164" t="s">
        <v>1141</v>
      </c>
      <c r="I283" s="164" t="s">
        <v>1139</v>
      </c>
      <c r="J283" s="92" t="s">
        <v>1139</v>
      </c>
    </row>
    <row r="284" spans="1:10">
      <c r="A284" s="100" t="str">
        <f t="shared" si="4"/>
        <v>応用電気化学研究【530203000901】</v>
      </c>
      <c r="B284" s="164" t="s">
        <v>1142</v>
      </c>
      <c r="C284" s="164" t="s">
        <v>997</v>
      </c>
      <c r="D284" s="164" t="s">
        <v>226</v>
      </c>
      <c r="E284" s="164" t="s">
        <v>1143</v>
      </c>
      <c r="F284" s="164" t="s">
        <v>147</v>
      </c>
      <c r="G284" s="165">
        <v>2025</v>
      </c>
      <c r="H284" s="164" t="s">
        <v>1143</v>
      </c>
      <c r="I284" s="164" t="s">
        <v>1144</v>
      </c>
      <c r="J284" s="92" t="s">
        <v>1144</v>
      </c>
    </row>
    <row r="285" spans="1:10">
      <c r="A285" s="100" t="str">
        <f t="shared" si="4"/>
        <v>機能表面化学研究　【530203001001】</v>
      </c>
      <c r="B285" s="164" t="s">
        <v>1145</v>
      </c>
      <c r="C285" s="164" t="s">
        <v>997</v>
      </c>
      <c r="D285" s="164" t="s">
        <v>226</v>
      </c>
      <c r="E285" s="164" t="s">
        <v>1146</v>
      </c>
      <c r="F285" s="164" t="s">
        <v>147</v>
      </c>
      <c r="G285" s="165">
        <v>2025</v>
      </c>
      <c r="H285" s="164" t="s">
        <v>1146</v>
      </c>
      <c r="I285" s="164" t="s">
        <v>1147</v>
      </c>
      <c r="J285" s="92" t="s">
        <v>1148</v>
      </c>
    </row>
    <row r="286" spans="1:10">
      <c r="A286" s="100" t="str">
        <f t="shared" si="4"/>
        <v>化学工学研究【530203001201】</v>
      </c>
      <c r="B286" s="164" t="s">
        <v>1149</v>
      </c>
      <c r="C286" s="164" t="s">
        <v>997</v>
      </c>
      <c r="D286" s="164" t="s">
        <v>226</v>
      </c>
      <c r="E286" s="164" t="s">
        <v>1150</v>
      </c>
      <c r="F286" s="164" t="s">
        <v>147</v>
      </c>
      <c r="G286" s="165">
        <v>2025</v>
      </c>
      <c r="H286" s="164" t="s">
        <v>1150</v>
      </c>
      <c r="I286" s="164" t="s">
        <v>1151</v>
      </c>
      <c r="J286" s="92" t="s">
        <v>1151</v>
      </c>
    </row>
    <row r="287" spans="1:10">
      <c r="A287" s="100" t="str">
        <f t="shared" si="4"/>
        <v>有機合成化学研究【530203001301】</v>
      </c>
      <c r="B287" s="164" t="s">
        <v>1152</v>
      </c>
      <c r="C287" s="164" t="s">
        <v>997</v>
      </c>
      <c r="D287" s="164" t="s">
        <v>226</v>
      </c>
      <c r="E287" s="164" t="s">
        <v>1153</v>
      </c>
      <c r="F287" s="164" t="s">
        <v>147</v>
      </c>
      <c r="G287" s="165">
        <v>2025</v>
      </c>
      <c r="H287" s="164" t="s">
        <v>1153</v>
      </c>
      <c r="I287" s="164" t="s">
        <v>1154</v>
      </c>
      <c r="J287" s="92" t="s">
        <v>1154</v>
      </c>
    </row>
    <row r="288" spans="1:10">
      <c r="A288" s="100" t="str">
        <f t="shared" si="4"/>
        <v>有機合成化学研究【530203001401】</v>
      </c>
      <c r="B288" s="164" t="s">
        <v>1155</v>
      </c>
      <c r="C288" s="164" t="s">
        <v>997</v>
      </c>
      <c r="D288" s="164" t="s">
        <v>226</v>
      </c>
      <c r="E288" s="164" t="s">
        <v>1156</v>
      </c>
      <c r="F288" s="164" t="s">
        <v>147</v>
      </c>
      <c r="G288" s="165">
        <v>2025</v>
      </c>
      <c r="H288" s="164" t="s">
        <v>1156</v>
      </c>
      <c r="I288" s="164" t="s">
        <v>1154</v>
      </c>
      <c r="J288" s="92" t="s">
        <v>1154</v>
      </c>
    </row>
    <row r="289" spans="1:10">
      <c r="A289" s="100" t="str">
        <f t="shared" si="4"/>
        <v>化学工学研究【530203001501】</v>
      </c>
      <c r="B289" s="164" t="s">
        <v>1157</v>
      </c>
      <c r="C289" s="164" t="s">
        <v>997</v>
      </c>
      <c r="D289" s="164" t="s">
        <v>226</v>
      </c>
      <c r="E289" s="164" t="s">
        <v>1158</v>
      </c>
      <c r="F289" s="164" t="s">
        <v>147</v>
      </c>
      <c r="G289" s="165">
        <v>2025</v>
      </c>
      <c r="H289" s="164" t="s">
        <v>1158</v>
      </c>
      <c r="I289" s="164" t="s">
        <v>1151</v>
      </c>
      <c r="J289" s="92" t="s">
        <v>1151</v>
      </c>
    </row>
    <row r="290" spans="1:10">
      <c r="A290" s="100" t="str">
        <f t="shared" si="4"/>
        <v>エネルギーマテリアル研究【530203001601】</v>
      </c>
      <c r="B290" s="164" t="s">
        <v>1159</v>
      </c>
      <c r="C290" s="164" t="s">
        <v>997</v>
      </c>
      <c r="D290" s="164" t="s">
        <v>226</v>
      </c>
      <c r="E290" s="164" t="s">
        <v>1160</v>
      </c>
      <c r="F290" s="164" t="s">
        <v>147</v>
      </c>
      <c r="G290" s="165">
        <v>2025</v>
      </c>
      <c r="H290" s="164" t="s">
        <v>1160</v>
      </c>
      <c r="I290" s="164" t="s">
        <v>1161</v>
      </c>
      <c r="J290" s="92" t="s">
        <v>1161</v>
      </c>
    </row>
    <row r="291" spans="1:10">
      <c r="A291" s="100" t="str">
        <f t="shared" si="4"/>
        <v>高分子化学研究【530203001701】</v>
      </c>
      <c r="B291" s="164" t="s">
        <v>1162</v>
      </c>
      <c r="C291" s="164" t="s">
        <v>997</v>
      </c>
      <c r="D291" s="164" t="s">
        <v>226</v>
      </c>
      <c r="E291" s="164" t="s">
        <v>1163</v>
      </c>
      <c r="F291" s="164" t="s">
        <v>147</v>
      </c>
      <c r="G291" s="165">
        <v>2025</v>
      </c>
      <c r="H291" s="164" t="s">
        <v>1163</v>
      </c>
      <c r="I291" s="164" t="s">
        <v>1131</v>
      </c>
      <c r="J291" s="92" t="s">
        <v>1131</v>
      </c>
    </row>
    <row r="292" spans="1:10">
      <c r="A292" s="100" t="str">
        <f t="shared" si="4"/>
        <v>光機能制御化学研究【530203001801】</v>
      </c>
      <c r="B292" s="164" t="s">
        <v>1164</v>
      </c>
      <c r="C292" s="164" t="s">
        <v>997</v>
      </c>
      <c r="D292" s="164" t="s">
        <v>226</v>
      </c>
      <c r="E292" s="164" t="s">
        <v>1165</v>
      </c>
      <c r="F292" s="164" t="s">
        <v>147</v>
      </c>
      <c r="G292" s="165">
        <v>2025</v>
      </c>
      <c r="H292" s="164" t="s">
        <v>1165</v>
      </c>
      <c r="I292" s="164" t="s">
        <v>1166</v>
      </c>
      <c r="J292" s="92" t="s">
        <v>1166</v>
      </c>
    </row>
    <row r="293" spans="1:10">
      <c r="A293" s="100" t="str">
        <f t="shared" si="4"/>
        <v>環境生命科学研究【530204000101】</v>
      </c>
      <c r="B293" s="164" t="s">
        <v>1167</v>
      </c>
      <c r="C293" s="164" t="s">
        <v>997</v>
      </c>
      <c r="D293" s="164" t="s">
        <v>229</v>
      </c>
      <c r="E293" s="164" t="s">
        <v>1168</v>
      </c>
      <c r="F293" s="164" t="s">
        <v>147</v>
      </c>
      <c r="G293" s="165">
        <v>2025</v>
      </c>
      <c r="H293" s="164" t="s">
        <v>1168</v>
      </c>
      <c r="I293" s="164" t="s">
        <v>1169</v>
      </c>
      <c r="J293" s="92" t="s">
        <v>1169</v>
      </c>
    </row>
    <row r="294" spans="1:10">
      <c r="A294" s="100" t="str">
        <f t="shared" si="4"/>
        <v>生体分子集合科学研究【530204000201】</v>
      </c>
      <c r="B294" s="164" t="s">
        <v>1170</v>
      </c>
      <c r="C294" s="164" t="s">
        <v>997</v>
      </c>
      <c r="D294" s="164" t="s">
        <v>229</v>
      </c>
      <c r="E294" s="164" t="s">
        <v>1171</v>
      </c>
      <c r="F294" s="164" t="s">
        <v>147</v>
      </c>
      <c r="G294" s="165">
        <v>2025</v>
      </c>
      <c r="H294" s="164" t="s">
        <v>1171</v>
      </c>
      <c r="I294" s="164" t="s">
        <v>1172</v>
      </c>
      <c r="J294" s="92" t="s">
        <v>1172</v>
      </c>
    </row>
    <row r="295" spans="1:10">
      <c r="A295" s="100" t="str">
        <f t="shared" si="4"/>
        <v>生物物性科学研究【530204000301】</v>
      </c>
      <c r="B295" s="164" t="s">
        <v>1173</v>
      </c>
      <c r="C295" s="164" t="s">
        <v>997</v>
      </c>
      <c r="D295" s="164" t="s">
        <v>229</v>
      </c>
      <c r="E295" s="164" t="s">
        <v>1174</v>
      </c>
      <c r="F295" s="164" t="s">
        <v>147</v>
      </c>
      <c r="G295" s="165">
        <v>2025</v>
      </c>
      <c r="H295" s="164" t="s">
        <v>1174</v>
      </c>
      <c r="I295" s="164" t="s">
        <v>1175</v>
      </c>
      <c r="J295" s="92" t="s">
        <v>1175</v>
      </c>
    </row>
    <row r="296" spans="1:10">
      <c r="A296" s="100" t="str">
        <f t="shared" si="4"/>
        <v>神経生理学研究【530204000401】</v>
      </c>
      <c r="B296" s="164" t="s">
        <v>1176</v>
      </c>
      <c r="C296" s="164" t="s">
        <v>997</v>
      </c>
      <c r="D296" s="164" t="s">
        <v>229</v>
      </c>
      <c r="E296" s="164" t="s">
        <v>1177</v>
      </c>
      <c r="F296" s="164" t="s">
        <v>147</v>
      </c>
      <c r="G296" s="165">
        <v>2025</v>
      </c>
      <c r="H296" s="164" t="s">
        <v>1177</v>
      </c>
      <c r="I296" s="164" t="s">
        <v>1178</v>
      </c>
      <c r="J296" s="92" t="s">
        <v>1178</v>
      </c>
    </row>
    <row r="297" spans="1:10">
      <c r="A297" s="100" t="str">
        <f t="shared" si="4"/>
        <v>分子脳神経科学研究【530204000501】</v>
      </c>
      <c r="B297" s="164" t="s">
        <v>1179</v>
      </c>
      <c r="C297" s="164" t="s">
        <v>997</v>
      </c>
      <c r="D297" s="164" t="s">
        <v>229</v>
      </c>
      <c r="E297" s="164" t="s">
        <v>1180</v>
      </c>
      <c r="F297" s="164" t="s">
        <v>147</v>
      </c>
      <c r="G297" s="165">
        <v>2025</v>
      </c>
      <c r="H297" s="164" t="s">
        <v>1180</v>
      </c>
      <c r="I297" s="164" t="s">
        <v>1181</v>
      </c>
      <c r="J297" s="92" t="s">
        <v>1181</v>
      </c>
    </row>
    <row r="298" spans="1:10">
      <c r="A298" s="100" t="str">
        <f t="shared" si="4"/>
        <v>分子病態医化学研究【530204000601】</v>
      </c>
      <c r="B298" s="164" t="s">
        <v>1182</v>
      </c>
      <c r="C298" s="164" t="s">
        <v>997</v>
      </c>
      <c r="D298" s="164" t="s">
        <v>229</v>
      </c>
      <c r="E298" s="164" t="s">
        <v>1183</v>
      </c>
      <c r="F298" s="164" t="s">
        <v>147</v>
      </c>
      <c r="G298" s="165">
        <v>2025</v>
      </c>
      <c r="H298" s="164" t="s">
        <v>1183</v>
      </c>
      <c r="I298" s="164" t="s">
        <v>1184</v>
      </c>
      <c r="J298" s="92" t="s">
        <v>1184</v>
      </c>
    </row>
    <row r="299" spans="1:10">
      <c r="A299" s="100" t="str">
        <f t="shared" si="4"/>
        <v>細胞情報学研究【530204000701】</v>
      </c>
      <c r="B299" s="164" t="s">
        <v>1185</v>
      </c>
      <c r="C299" s="164" t="s">
        <v>997</v>
      </c>
      <c r="D299" s="164" t="s">
        <v>229</v>
      </c>
      <c r="E299" s="164" t="s">
        <v>1186</v>
      </c>
      <c r="F299" s="164" t="s">
        <v>147</v>
      </c>
      <c r="G299" s="165">
        <v>2025</v>
      </c>
      <c r="H299" s="164" t="s">
        <v>1186</v>
      </c>
      <c r="I299" s="164" t="s">
        <v>1187</v>
      </c>
      <c r="J299" s="92" t="s">
        <v>1187</v>
      </c>
    </row>
    <row r="300" spans="1:10">
      <c r="A300" s="100" t="str">
        <f t="shared" si="4"/>
        <v>生命機能材料科学研究【530204000801】</v>
      </c>
      <c r="B300" s="164" t="s">
        <v>1188</v>
      </c>
      <c r="C300" s="164" t="s">
        <v>997</v>
      </c>
      <c r="D300" s="164" t="s">
        <v>229</v>
      </c>
      <c r="E300" s="164" t="s">
        <v>1189</v>
      </c>
      <c r="F300" s="164" t="s">
        <v>147</v>
      </c>
      <c r="G300" s="165">
        <v>2025</v>
      </c>
      <c r="H300" s="164" t="s">
        <v>1189</v>
      </c>
      <c r="I300" s="164" t="s">
        <v>1190</v>
      </c>
      <c r="J300" s="92" t="s">
        <v>1190</v>
      </c>
    </row>
    <row r="301" spans="1:10">
      <c r="A301" s="100" t="str">
        <f t="shared" si="4"/>
        <v>生命分子工学研究【530204000901】</v>
      </c>
      <c r="B301" s="164" t="s">
        <v>1191</v>
      </c>
      <c r="C301" s="164" t="s">
        <v>997</v>
      </c>
      <c r="D301" s="164" t="s">
        <v>229</v>
      </c>
      <c r="E301" s="164" t="s">
        <v>1192</v>
      </c>
      <c r="F301" s="164" t="s">
        <v>147</v>
      </c>
      <c r="G301" s="165">
        <v>2025</v>
      </c>
      <c r="H301" s="164" t="s">
        <v>1192</v>
      </c>
      <c r="I301" s="164" t="s">
        <v>1193</v>
      </c>
      <c r="J301" s="92" t="s">
        <v>1193</v>
      </c>
    </row>
    <row r="302" spans="1:10">
      <c r="A302" s="100" t="str">
        <f t="shared" si="4"/>
        <v>細胞骨格ロジスティクス研究【530204001101】</v>
      </c>
      <c r="B302" s="164" t="s">
        <v>1194</v>
      </c>
      <c r="C302" s="164" t="s">
        <v>997</v>
      </c>
      <c r="D302" s="164" t="s">
        <v>229</v>
      </c>
      <c r="E302" s="164" t="s">
        <v>1195</v>
      </c>
      <c r="F302" s="164" t="s">
        <v>147</v>
      </c>
      <c r="G302" s="165">
        <v>2025</v>
      </c>
      <c r="H302" s="164" t="s">
        <v>1195</v>
      </c>
      <c r="I302" s="164" t="s">
        <v>1196</v>
      </c>
      <c r="J302" s="92" t="s">
        <v>1196</v>
      </c>
    </row>
    <row r="303" spans="1:10">
      <c r="A303" s="100" t="str">
        <f t="shared" si="4"/>
        <v>コンピュータ援用電磁工学研究【530205000701】</v>
      </c>
      <c r="B303" s="164" t="s">
        <v>1197</v>
      </c>
      <c r="C303" s="164" t="s">
        <v>997</v>
      </c>
      <c r="D303" s="164" t="s">
        <v>1198</v>
      </c>
      <c r="E303" s="164" t="s">
        <v>1199</v>
      </c>
      <c r="F303" s="164" t="s">
        <v>147</v>
      </c>
      <c r="G303" s="165">
        <v>2025</v>
      </c>
      <c r="H303" s="164" t="s">
        <v>1199</v>
      </c>
      <c r="I303" s="164" t="s">
        <v>1200</v>
      </c>
      <c r="J303" s="92" t="s">
        <v>1200</v>
      </c>
    </row>
    <row r="304" spans="1:10">
      <c r="A304" s="100" t="str">
        <f t="shared" si="4"/>
        <v>アドバンス制御研究【530205000901】</v>
      </c>
      <c r="B304" s="164" t="s">
        <v>1201</v>
      </c>
      <c r="C304" s="164" t="s">
        <v>997</v>
      </c>
      <c r="D304" s="164" t="s">
        <v>1198</v>
      </c>
      <c r="E304" s="164" t="s">
        <v>1202</v>
      </c>
      <c r="F304" s="164" t="s">
        <v>147</v>
      </c>
      <c r="G304" s="165">
        <v>2025</v>
      </c>
      <c r="H304" s="164" t="s">
        <v>1202</v>
      </c>
      <c r="I304" s="164" t="s">
        <v>1203</v>
      </c>
      <c r="J304" s="92" t="s">
        <v>1203</v>
      </c>
    </row>
    <row r="305" spans="1:10">
      <c r="A305" s="100" t="str">
        <f t="shared" si="4"/>
        <v>情報学習システム研究【530205001101】</v>
      </c>
      <c r="B305" s="164" t="s">
        <v>1204</v>
      </c>
      <c r="C305" s="164" t="s">
        <v>997</v>
      </c>
      <c r="D305" s="164" t="s">
        <v>1198</v>
      </c>
      <c r="E305" s="164" t="s">
        <v>1205</v>
      </c>
      <c r="F305" s="164" t="s">
        <v>147</v>
      </c>
      <c r="G305" s="165">
        <v>2025</v>
      </c>
      <c r="H305" s="164" t="s">
        <v>1205</v>
      </c>
      <c r="I305" s="164" t="s">
        <v>1206</v>
      </c>
      <c r="J305" s="92" t="s">
        <v>1206</v>
      </c>
    </row>
    <row r="306" spans="1:10">
      <c r="A306" s="100" t="str">
        <f t="shared" si="4"/>
        <v>光物性工学研究【530205001501】</v>
      </c>
      <c r="B306" s="164" t="s">
        <v>1207</v>
      </c>
      <c r="C306" s="164" t="s">
        <v>997</v>
      </c>
      <c r="D306" s="164" t="s">
        <v>1198</v>
      </c>
      <c r="E306" s="164" t="s">
        <v>1208</v>
      </c>
      <c r="F306" s="164" t="s">
        <v>147</v>
      </c>
      <c r="G306" s="165">
        <v>2025</v>
      </c>
      <c r="H306" s="164" t="s">
        <v>1208</v>
      </c>
      <c r="I306" s="164" t="s">
        <v>1209</v>
      </c>
      <c r="J306" s="92" t="s">
        <v>1209</v>
      </c>
    </row>
    <row r="307" spans="1:10">
      <c r="A307" s="100" t="str">
        <f t="shared" si="4"/>
        <v>生命システム研究【530205001601】</v>
      </c>
      <c r="B307" s="164" t="s">
        <v>1210</v>
      </c>
      <c r="C307" s="164" t="s">
        <v>997</v>
      </c>
      <c r="D307" s="164" t="s">
        <v>1198</v>
      </c>
      <c r="E307" s="164" t="s">
        <v>1211</v>
      </c>
      <c r="F307" s="164" t="s">
        <v>147</v>
      </c>
      <c r="G307" s="165">
        <v>2025</v>
      </c>
      <c r="H307" s="164" t="s">
        <v>1211</v>
      </c>
      <c r="I307" s="164" t="s">
        <v>1212</v>
      </c>
      <c r="J307" s="92" t="s">
        <v>1212</v>
      </c>
    </row>
    <row r="308" spans="1:10">
      <c r="A308" s="100" t="str">
        <f t="shared" si="4"/>
        <v>細胞分子ネットワーク研究【530205001701】</v>
      </c>
      <c r="B308" s="164" t="s">
        <v>1213</v>
      </c>
      <c r="C308" s="164" t="s">
        <v>997</v>
      </c>
      <c r="D308" s="164" t="s">
        <v>1198</v>
      </c>
      <c r="E308" s="164" t="s">
        <v>1214</v>
      </c>
      <c r="F308" s="164" t="s">
        <v>147</v>
      </c>
      <c r="G308" s="165">
        <v>2025</v>
      </c>
      <c r="H308" s="164" t="s">
        <v>1214</v>
      </c>
      <c r="I308" s="164" t="s">
        <v>1215</v>
      </c>
      <c r="J308" s="92" t="s">
        <v>1215</v>
      </c>
    </row>
    <row r="309" spans="1:10">
      <c r="A309" s="100" t="str">
        <f t="shared" si="4"/>
        <v>分子細胞生物学研究【530205001801】</v>
      </c>
      <c r="B309" s="164" t="s">
        <v>1216</v>
      </c>
      <c r="C309" s="164" t="s">
        <v>997</v>
      </c>
      <c r="D309" s="164" t="s">
        <v>1198</v>
      </c>
      <c r="E309" s="164" t="s">
        <v>1217</v>
      </c>
      <c r="F309" s="164" t="s">
        <v>147</v>
      </c>
      <c r="G309" s="165">
        <v>2025</v>
      </c>
      <c r="H309" s="164" t="s">
        <v>1217</v>
      </c>
      <c r="I309" s="164" t="s">
        <v>1218</v>
      </c>
      <c r="J309" s="92" t="s">
        <v>1218</v>
      </c>
    </row>
    <row r="310" spans="1:10">
      <c r="A310" s="100" t="str">
        <f t="shared" si="4"/>
        <v>確率的情報処理研究【530205001901】</v>
      </c>
      <c r="B310" s="164" t="s">
        <v>1219</v>
      </c>
      <c r="C310" s="164" t="s">
        <v>997</v>
      </c>
      <c r="D310" s="164" t="s">
        <v>1198</v>
      </c>
      <c r="E310" s="164" t="s">
        <v>1220</v>
      </c>
      <c r="F310" s="164" t="s">
        <v>147</v>
      </c>
      <c r="G310" s="165">
        <v>2025</v>
      </c>
      <c r="H310" s="164" t="s">
        <v>1220</v>
      </c>
      <c r="I310" s="164" t="s">
        <v>1221</v>
      </c>
      <c r="J310" s="92" t="s">
        <v>1221</v>
      </c>
    </row>
    <row r="311" spans="1:10">
      <c r="A311" s="100" t="str">
        <f t="shared" si="4"/>
        <v>電子・光子材料学研究【530205002001】</v>
      </c>
      <c r="B311" s="164" t="s">
        <v>1222</v>
      </c>
      <c r="C311" s="164" t="s">
        <v>997</v>
      </c>
      <c r="D311" s="164" t="s">
        <v>1198</v>
      </c>
      <c r="E311" s="164" t="s">
        <v>1223</v>
      </c>
      <c r="F311" s="164" t="s">
        <v>147</v>
      </c>
      <c r="G311" s="165">
        <v>2025</v>
      </c>
      <c r="H311" s="164" t="s">
        <v>1223</v>
      </c>
      <c r="I311" s="164" t="s">
        <v>1224</v>
      </c>
      <c r="J311" s="92" t="s">
        <v>1224</v>
      </c>
    </row>
    <row r="312" spans="1:10">
      <c r="A312" s="100" t="str">
        <f t="shared" si="4"/>
        <v>量子材料学研究【530205002101】</v>
      </c>
      <c r="B312" s="164" t="s">
        <v>1225</v>
      </c>
      <c r="C312" s="164" t="s">
        <v>997</v>
      </c>
      <c r="D312" s="164" t="s">
        <v>1198</v>
      </c>
      <c r="E312" s="164" t="s">
        <v>1226</v>
      </c>
      <c r="F312" s="164" t="s">
        <v>147</v>
      </c>
      <c r="G312" s="165">
        <v>2025</v>
      </c>
      <c r="H312" s="164" t="s">
        <v>1226</v>
      </c>
      <c r="I312" s="164" t="s">
        <v>1227</v>
      </c>
      <c r="J312" s="92" t="s">
        <v>1227</v>
      </c>
    </row>
    <row r="313" spans="1:10">
      <c r="A313" s="100" t="str">
        <f t="shared" si="4"/>
        <v>半導体工学研究【530205002201】</v>
      </c>
      <c r="B313" s="164" t="s">
        <v>1228</v>
      </c>
      <c r="C313" s="164" t="s">
        <v>997</v>
      </c>
      <c r="D313" s="164" t="s">
        <v>1198</v>
      </c>
      <c r="E313" s="164" t="s">
        <v>1229</v>
      </c>
      <c r="F313" s="164" t="s">
        <v>147</v>
      </c>
      <c r="G313" s="165">
        <v>2025</v>
      </c>
      <c r="H313" s="164" t="s">
        <v>1229</v>
      </c>
      <c r="I313" s="164" t="s">
        <v>1230</v>
      </c>
      <c r="J313" s="92" t="s">
        <v>1230</v>
      </c>
    </row>
    <row r="314" spans="1:10">
      <c r="A314" s="100" t="str">
        <f t="shared" si="4"/>
        <v>先進電気エネルギーシステム研究【530205002401】</v>
      </c>
      <c r="B314" s="164" t="s">
        <v>1231</v>
      </c>
      <c r="C314" s="164" t="s">
        <v>997</v>
      </c>
      <c r="D314" s="164" t="s">
        <v>1198</v>
      </c>
      <c r="E314" s="164" t="s">
        <v>1232</v>
      </c>
      <c r="F314" s="164" t="s">
        <v>147</v>
      </c>
      <c r="G314" s="165">
        <v>2025</v>
      </c>
      <c r="H314" s="164" t="s">
        <v>1232</v>
      </c>
      <c r="I314" s="164" t="s">
        <v>1233</v>
      </c>
      <c r="J314" s="92" t="s">
        <v>1233</v>
      </c>
    </row>
    <row r="315" spans="1:10">
      <c r="A315" s="100" t="str">
        <f t="shared" si="4"/>
        <v>バイオインフォマティクス研究【530205002601】</v>
      </c>
      <c r="B315" s="164" t="s">
        <v>1234</v>
      </c>
      <c r="C315" s="164" t="s">
        <v>997</v>
      </c>
      <c r="D315" s="164" t="s">
        <v>1198</v>
      </c>
      <c r="E315" s="164" t="s">
        <v>1235</v>
      </c>
      <c r="F315" s="164" t="s">
        <v>147</v>
      </c>
      <c r="G315" s="165">
        <v>2025</v>
      </c>
      <c r="H315" s="164" t="s">
        <v>1235</v>
      </c>
      <c r="I315" s="164" t="s">
        <v>628</v>
      </c>
      <c r="J315" s="92" t="s">
        <v>628</v>
      </c>
    </row>
    <row r="316" spans="1:10">
      <c r="A316" s="100" t="str">
        <f t="shared" si="4"/>
        <v>分子センサデバイス研究【530205002801】</v>
      </c>
      <c r="B316" s="164" t="s">
        <v>1236</v>
      </c>
      <c r="C316" s="164" t="s">
        <v>997</v>
      </c>
      <c r="D316" s="164" t="s">
        <v>1198</v>
      </c>
      <c r="E316" s="164" t="s">
        <v>1237</v>
      </c>
      <c r="F316" s="164" t="s">
        <v>147</v>
      </c>
      <c r="G316" s="165">
        <v>2025</v>
      </c>
      <c r="H316" s="164" t="s">
        <v>1237</v>
      </c>
      <c r="I316" s="164" t="s">
        <v>1238</v>
      </c>
      <c r="J316" s="92" t="s">
        <v>1238</v>
      </c>
    </row>
    <row r="317" spans="1:10">
      <c r="A317" s="100" t="str">
        <f t="shared" si="4"/>
        <v>合成生物学研究【530205002901】</v>
      </c>
      <c r="B317" s="164" t="s">
        <v>1239</v>
      </c>
      <c r="C317" s="164" t="s">
        <v>997</v>
      </c>
      <c r="D317" s="164" t="s">
        <v>1198</v>
      </c>
      <c r="E317" s="164" t="s">
        <v>1240</v>
      </c>
      <c r="F317" s="164" t="s">
        <v>147</v>
      </c>
      <c r="G317" s="165">
        <v>2025</v>
      </c>
      <c r="H317" s="164" t="s">
        <v>1240</v>
      </c>
      <c r="I317" s="164" t="s">
        <v>1241</v>
      </c>
      <c r="J317" s="92" t="s">
        <v>1241</v>
      </c>
    </row>
    <row r="318" spans="1:10">
      <c r="A318" s="100" t="str">
        <f t="shared" si="4"/>
        <v>電動モビリティシステム研究【530205003001】</v>
      </c>
      <c r="B318" s="164" t="s">
        <v>1242</v>
      </c>
      <c r="C318" s="164" t="s">
        <v>997</v>
      </c>
      <c r="D318" s="164" t="s">
        <v>1198</v>
      </c>
      <c r="E318" s="164" t="s">
        <v>1243</v>
      </c>
      <c r="F318" s="164" t="s">
        <v>147</v>
      </c>
      <c r="G318" s="165">
        <v>2025</v>
      </c>
      <c r="H318" s="164" t="s">
        <v>1243</v>
      </c>
      <c r="I318" s="164" t="s">
        <v>1244</v>
      </c>
      <c r="J318" s="92" t="s">
        <v>1244</v>
      </c>
    </row>
    <row r="319" spans="1:10">
      <c r="A319" s="100" t="str">
        <f t="shared" si="4"/>
        <v>生物物理学研究【530205003101】</v>
      </c>
      <c r="B319" s="164" t="s">
        <v>1245</v>
      </c>
      <c r="C319" s="164" t="s">
        <v>997</v>
      </c>
      <c r="D319" s="164" t="s">
        <v>1198</v>
      </c>
      <c r="E319" s="164" t="s">
        <v>1246</v>
      </c>
      <c r="F319" s="164" t="s">
        <v>147</v>
      </c>
      <c r="G319" s="165">
        <v>2025</v>
      </c>
      <c r="H319" s="164" t="s">
        <v>1246</v>
      </c>
      <c r="I319" s="164" t="s">
        <v>1247</v>
      </c>
      <c r="J319" s="92" t="s">
        <v>1247</v>
      </c>
    </row>
    <row r="320" spans="1:10">
      <c r="A320" s="100" t="str">
        <f t="shared" si="4"/>
        <v>蓄電デバイス研究【530205003201】</v>
      </c>
      <c r="B320" s="164" t="s">
        <v>1248</v>
      </c>
      <c r="C320" s="164" t="s">
        <v>997</v>
      </c>
      <c r="D320" s="164" t="s">
        <v>1198</v>
      </c>
      <c r="E320" s="164" t="s">
        <v>1249</v>
      </c>
      <c r="F320" s="164" t="s">
        <v>147</v>
      </c>
      <c r="G320" s="165">
        <v>2025</v>
      </c>
      <c r="H320" s="164" t="s">
        <v>1249</v>
      </c>
      <c r="I320" s="164" t="s">
        <v>1250</v>
      </c>
      <c r="J320" s="92" t="s">
        <v>1250</v>
      </c>
    </row>
    <row r="321" spans="1:10">
      <c r="A321" s="100" t="str">
        <f t="shared" si="4"/>
        <v>生命情報医科学研究【530205003301】</v>
      </c>
      <c r="B321" s="164" t="s">
        <v>1251</v>
      </c>
      <c r="C321" s="164" t="s">
        <v>997</v>
      </c>
      <c r="D321" s="164" t="s">
        <v>1198</v>
      </c>
      <c r="E321" s="164" t="s">
        <v>1252</v>
      </c>
      <c r="F321" s="164" t="s">
        <v>147</v>
      </c>
      <c r="G321" s="165">
        <v>2025</v>
      </c>
      <c r="H321" s="164" t="s">
        <v>1252</v>
      </c>
      <c r="I321" s="164" t="s">
        <v>1253</v>
      </c>
      <c r="J321" s="92" t="s">
        <v>1253</v>
      </c>
    </row>
    <row r="322" spans="1:10">
      <c r="A322" s="100" t="str">
        <f t="shared" si="4"/>
        <v>システム制御研究【530205003401】</v>
      </c>
      <c r="B322" s="164" t="s">
        <v>1254</v>
      </c>
      <c r="C322" s="164" t="s">
        <v>997</v>
      </c>
      <c r="D322" s="164" t="s">
        <v>1198</v>
      </c>
      <c r="E322" s="164" t="s">
        <v>1255</v>
      </c>
      <c r="F322" s="164" t="s">
        <v>147</v>
      </c>
      <c r="G322" s="165">
        <v>2025</v>
      </c>
      <c r="H322" s="164" t="s">
        <v>1255</v>
      </c>
      <c r="I322" s="164" t="s">
        <v>1256</v>
      </c>
      <c r="J322" s="92" t="s">
        <v>1256</v>
      </c>
    </row>
    <row r="323" spans="1:10">
      <c r="A323" s="100" t="str">
        <f t="shared" ref="A323:A393" si="5">I323&amp;"【"&amp;E323&amp;F323&amp;"】"</f>
        <v>サステナブル社会システム研究【530205003501】</v>
      </c>
      <c r="B323" s="164" t="s">
        <v>1257</v>
      </c>
      <c r="C323" s="164" t="s">
        <v>997</v>
      </c>
      <c r="D323" s="164" t="s">
        <v>1198</v>
      </c>
      <c r="E323" s="164" t="s">
        <v>1258</v>
      </c>
      <c r="F323" s="164" t="s">
        <v>147</v>
      </c>
      <c r="G323" s="165">
        <v>2025</v>
      </c>
      <c r="H323" s="164" t="s">
        <v>1258</v>
      </c>
      <c r="I323" s="164" t="s">
        <v>1259</v>
      </c>
      <c r="J323" s="92" t="s">
        <v>1259</v>
      </c>
    </row>
    <row r="324" spans="1:10">
      <c r="A324" s="100" t="str">
        <f t="shared" si="5"/>
        <v>分子生命進化学研究【530205003601】</v>
      </c>
      <c r="B324" s="164" t="s">
        <v>1260</v>
      </c>
      <c r="C324" s="164" t="s">
        <v>997</v>
      </c>
      <c r="D324" s="164" t="s">
        <v>1198</v>
      </c>
      <c r="E324" s="164" t="s">
        <v>1261</v>
      </c>
      <c r="F324" s="164" t="s">
        <v>147</v>
      </c>
      <c r="G324" s="165">
        <v>2025</v>
      </c>
      <c r="H324" s="164" t="s">
        <v>1261</v>
      </c>
      <c r="I324" s="164" t="s">
        <v>1262</v>
      </c>
      <c r="J324" s="92" t="s">
        <v>1262</v>
      </c>
    </row>
    <row r="325" spans="1:10">
      <c r="A325" s="100" t="str">
        <f t="shared" si="5"/>
        <v>エネルギーネットワーク研究【530205003701】</v>
      </c>
      <c r="B325" s="164" t="s">
        <v>1263</v>
      </c>
      <c r="C325" s="164" t="s">
        <v>997</v>
      </c>
      <c r="D325" s="164" t="s">
        <v>1198</v>
      </c>
      <c r="E325" s="164" t="s">
        <v>1264</v>
      </c>
      <c r="F325" s="164" t="s">
        <v>147</v>
      </c>
      <c r="G325" s="165">
        <v>2025</v>
      </c>
      <c r="H325" s="164" t="s">
        <v>1264</v>
      </c>
      <c r="I325" s="164" t="s">
        <v>1265</v>
      </c>
      <c r="J325" s="92" t="s">
        <v>1265</v>
      </c>
    </row>
    <row r="326" spans="1:10">
      <c r="A326" s="100" t="str">
        <f t="shared" si="5"/>
        <v>統計的機械学習研究【530205003801】</v>
      </c>
      <c r="B326" s="164" t="s">
        <v>1266</v>
      </c>
      <c r="C326" s="164" t="s">
        <v>997</v>
      </c>
      <c r="D326" s="164" t="s">
        <v>1198</v>
      </c>
      <c r="E326" s="164" t="s">
        <v>1267</v>
      </c>
      <c r="F326" s="164" t="s">
        <v>147</v>
      </c>
      <c r="G326" s="165">
        <v>2025</v>
      </c>
      <c r="H326" s="164" t="s">
        <v>1267</v>
      </c>
      <c r="I326" s="164" t="s">
        <v>452</v>
      </c>
      <c r="J326" s="92" t="s">
        <v>452</v>
      </c>
    </row>
    <row r="327" spans="1:10">
      <c r="A327" s="100" t="str">
        <f t="shared" si="5"/>
        <v>医用機械工学応用研究【530206000101】</v>
      </c>
      <c r="B327" s="164" t="s">
        <v>777</v>
      </c>
      <c r="C327" s="164" t="s">
        <v>997</v>
      </c>
      <c r="D327" s="164" t="s">
        <v>235</v>
      </c>
      <c r="E327" s="164" t="s">
        <v>779</v>
      </c>
      <c r="F327" s="164" t="s">
        <v>147</v>
      </c>
      <c r="G327" s="165">
        <v>2025</v>
      </c>
      <c r="H327" s="164" t="s">
        <v>779</v>
      </c>
      <c r="I327" s="164" t="s">
        <v>780</v>
      </c>
      <c r="J327" s="92" t="s">
        <v>780</v>
      </c>
    </row>
    <row r="328" spans="1:10">
      <c r="A328" s="100" t="str">
        <f t="shared" si="5"/>
        <v>バイオ・ロボティクス研究【530206000201】</v>
      </c>
      <c r="B328" s="164" t="s">
        <v>781</v>
      </c>
      <c r="C328" s="164" t="s">
        <v>997</v>
      </c>
      <c r="D328" s="164" t="s">
        <v>235</v>
      </c>
      <c r="E328" s="164" t="s">
        <v>1268</v>
      </c>
      <c r="F328" s="164" t="s">
        <v>147</v>
      </c>
      <c r="G328" s="165">
        <v>2025</v>
      </c>
      <c r="H328" s="164" t="s">
        <v>782</v>
      </c>
      <c r="I328" s="164" t="s">
        <v>783</v>
      </c>
      <c r="J328" s="92" t="s">
        <v>783</v>
      </c>
    </row>
    <row r="329" spans="1:10">
      <c r="A329" s="100" t="str">
        <f t="shared" si="5"/>
        <v>生物電子計測・制御研究【530206000401】</v>
      </c>
      <c r="B329" s="164" t="s">
        <v>1269</v>
      </c>
      <c r="C329" s="164" t="s">
        <v>997</v>
      </c>
      <c r="D329" s="164" t="s">
        <v>235</v>
      </c>
      <c r="E329" s="164" t="s">
        <v>1270</v>
      </c>
      <c r="F329" s="164" t="s">
        <v>147</v>
      </c>
      <c r="G329" s="165">
        <v>2025</v>
      </c>
      <c r="H329" s="164" t="s">
        <v>1270</v>
      </c>
      <c r="I329" s="164" t="s">
        <v>1271</v>
      </c>
      <c r="J329" s="92" t="s">
        <v>1271</v>
      </c>
    </row>
    <row r="330" spans="1:10">
      <c r="A330" s="100" t="str">
        <f t="shared" si="5"/>
        <v>分子遺伝学研究【530206001001】</v>
      </c>
      <c r="B330" s="164" t="s">
        <v>1272</v>
      </c>
      <c r="C330" s="164" t="s">
        <v>997</v>
      </c>
      <c r="D330" s="164" t="s">
        <v>235</v>
      </c>
      <c r="E330" s="164" t="s">
        <v>1273</v>
      </c>
      <c r="F330" s="164" t="s">
        <v>147</v>
      </c>
      <c r="G330" s="165">
        <v>2025</v>
      </c>
      <c r="H330" s="164" t="s">
        <v>1273</v>
      </c>
      <c r="I330" s="164" t="s">
        <v>1274</v>
      </c>
      <c r="J330" s="92" t="s">
        <v>1274</v>
      </c>
    </row>
    <row r="331" spans="1:10">
      <c r="A331" s="100" t="str">
        <f t="shared" si="5"/>
        <v>理論生物物理学研究【530206001501】</v>
      </c>
      <c r="B331" s="164" t="s">
        <v>1027</v>
      </c>
      <c r="C331" s="164" t="s">
        <v>997</v>
      </c>
      <c r="D331" s="164" t="s">
        <v>235</v>
      </c>
      <c r="E331" s="164" t="s">
        <v>1275</v>
      </c>
      <c r="F331" s="164" t="s">
        <v>147</v>
      </c>
      <c r="G331" s="165">
        <v>2025</v>
      </c>
      <c r="H331" s="164" t="s">
        <v>1275</v>
      </c>
      <c r="I331" s="164" t="s">
        <v>1029</v>
      </c>
      <c r="J331" s="92" t="s">
        <v>1029</v>
      </c>
    </row>
    <row r="332" spans="1:10">
      <c r="A332" s="100" t="str">
        <f t="shared" si="5"/>
        <v>分子生物物理学研究【530206001601】</v>
      </c>
      <c r="B332" s="164" t="s">
        <v>1024</v>
      </c>
      <c r="C332" s="164" t="s">
        <v>997</v>
      </c>
      <c r="D332" s="164" t="s">
        <v>235</v>
      </c>
      <c r="E332" s="164" t="s">
        <v>1276</v>
      </c>
      <c r="F332" s="164" t="s">
        <v>147</v>
      </c>
      <c r="G332" s="165">
        <v>2025</v>
      </c>
      <c r="H332" s="164" t="s">
        <v>1025</v>
      </c>
      <c r="I332" s="164" t="s">
        <v>1026</v>
      </c>
      <c r="J332" s="92" t="s">
        <v>1026</v>
      </c>
    </row>
    <row r="333" spans="1:10">
      <c r="A333" s="100" t="str">
        <f t="shared" si="5"/>
        <v>分子生理学研究【530206002001】</v>
      </c>
      <c r="B333" s="164" t="s">
        <v>1277</v>
      </c>
      <c r="C333" s="164" t="s">
        <v>997</v>
      </c>
      <c r="D333" s="164" t="s">
        <v>235</v>
      </c>
      <c r="E333" s="164" t="s">
        <v>1278</v>
      </c>
      <c r="F333" s="164" t="s">
        <v>147</v>
      </c>
      <c r="G333" s="165">
        <v>2025</v>
      </c>
      <c r="H333" s="164" t="s">
        <v>1278</v>
      </c>
      <c r="I333" s="164" t="s">
        <v>1279</v>
      </c>
      <c r="J333" s="92" t="s">
        <v>1279</v>
      </c>
    </row>
    <row r="334" spans="1:10">
      <c r="A334" s="100" t="str">
        <f t="shared" si="5"/>
        <v>植物生理生化学研究【530206002301】</v>
      </c>
      <c r="B334" s="164" t="s">
        <v>1280</v>
      </c>
      <c r="C334" s="164" t="s">
        <v>997</v>
      </c>
      <c r="D334" s="164" t="s">
        <v>235</v>
      </c>
      <c r="E334" s="164" t="s">
        <v>1281</v>
      </c>
      <c r="F334" s="164" t="s">
        <v>147</v>
      </c>
      <c r="G334" s="165">
        <v>2025</v>
      </c>
      <c r="H334" s="164" t="s">
        <v>1281</v>
      </c>
      <c r="I334" s="164" t="s">
        <v>1282</v>
      </c>
      <c r="J334" s="92" t="s">
        <v>1282</v>
      </c>
    </row>
    <row r="335" spans="1:10">
      <c r="A335" s="100" t="str">
        <f t="shared" si="5"/>
        <v>物理生物学研究【530206002501】</v>
      </c>
      <c r="B335" s="164" t="s">
        <v>1283</v>
      </c>
      <c r="C335" s="164" t="s">
        <v>997</v>
      </c>
      <c r="D335" s="164" t="s">
        <v>235</v>
      </c>
      <c r="E335" s="164" t="s">
        <v>1284</v>
      </c>
      <c r="F335" s="164" t="s">
        <v>147</v>
      </c>
      <c r="G335" s="165">
        <v>2025</v>
      </c>
      <c r="H335" s="164" t="s">
        <v>1284</v>
      </c>
      <c r="I335" s="164" t="s">
        <v>1285</v>
      </c>
      <c r="J335" s="92" t="s">
        <v>1285</v>
      </c>
    </row>
    <row r="336" spans="1:10">
      <c r="A336" s="100" t="str">
        <f t="shared" si="5"/>
        <v>細胞生物学研究【530206002601】</v>
      </c>
      <c r="B336" s="164" t="s">
        <v>1286</v>
      </c>
      <c r="C336" s="164" t="s">
        <v>997</v>
      </c>
      <c r="D336" s="164" t="s">
        <v>235</v>
      </c>
      <c r="E336" s="164" t="s">
        <v>1287</v>
      </c>
      <c r="F336" s="164" t="s">
        <v>147</v>
      </c>
      <c r="G336" s="165">
        <v>2025</v>
      </c>
      <c r="H336" s="164" t="s">
        <v>1287</v>
      </c>
      <c r="I336" s="164" t="s">
        <v>1288</v>
      </c>
      <c r="J336" s="92" t="s">
        <v>1288</v>
      </c>
    </row>
    <row r="337" spans="1:10">
      <c r="A337" s="100" t="str">
        <f t="shared" si="5"/>
        <v>発生生物学研究【530206002701】</v>
      </c>
      <c r="B337" s="164" t="s">
        <v>1289</v>
      </c>
      <c r="C337" s="164" t="s">
        <v>997</v>
      </c>
      <c r="D337" s="164" t="s">
        <v>235</v>
      </c>
      <c r="E337" s="164" t="s">
        <v>1290</v>
      </c>
      <c r="F337" s="164" t="s">
        <v>147</v>
      </c>
      <c r="G337" s="165">
        <v>2025</v>
      </c>
      <c r="H337" s="164" t="s">
        <v>1290</v>
      </c>
      <c r="I337" s="164" t="s">
        <v>1291</v>
      </c>
      <c r="J337" s="92" t="s">
        <v>1291</v>
      </c>
    </row>
    <row r="338" spans="1:10">
      <c r="A338" s="100" t="str">
        <f t="shared" si="5"/>
        <v>医用ロボット工学応用研究【530206002801】</v>
      </c>
      <c r="B338" s="164" t="s">
        <v>1292</v>
      </c>
      <c r="C338" s="164" t="s">
        <v>997</v>
      </c>
      <c r="D338" s="164" t="s">
        <v>235</v>
      </c>
      <c r="E338" s="164" t="s">
        <v>1293</v>
      </c>
      <c r="F338" s="164" t="s">
        <v>147</v>
      </c>
      <c r="G338" s="165">
        <v>2025</v>
      </c>
      <c r="H338" s="164" t="s">
        <v>1293</v>
      </c>
      <c r="I338" s="164" t="s">
        <v>1294</v>
      </c>
      <c r="J338" s="92" t="s">
        <v>1294</v>
      </c>
    </row>
    <row r="339" spans="1:10">
      <c r="A339" s="100" t="str">
        <f t="shared" si="5"/>
        <v>再生医工学応用研究【530206003001】</v>
      </c>
      <c r="B339" s="164" t="s">
        <v>1295</v>
      </c>
      <c r="C339" s="164" t="s">
        <v>997</v>
      </c>
      <c r="D339" s="164" t="s">
        <v>235</v>
      </c>
      <c r="E339" s="164" t="s">
        <v>1296</v>
      </c>
      <c r="F339" s="164" t="s">
        <v>147</v>
      </c>
      <c r="G339" s="165">
        <v>2025</v>
      </c>
      <c r="H339" s="164" t="s">
        <v>1296</v>
      </c>
      <c r="I339" s="164" t="s">
        <v>1297</v>
      </c>
      <c r="J339" s="92" t="s">
        <v>1297</v>
      </c>
    </row>
    <row r="340" spans="1:10">
      <c r="A340" s="100" t="str">
        <f t="shared" si="5"/>
        <v>合成生物学研究【530206003101】</v>
      </c>
      <c r="B340" s="164" t="s">
        <v>1298</v>
      </c>
      <c r="C340" s="164" t="s">
        <v>997</v>
      </c>
      <c r="D340" s="164" t="s">
        <v>235</v>
      </c>
      <c r="E340" s="164" t="s">
        <v>1299</v>
      </c>
      <c r="F340" s="164" t="s">
        <v>147</v>
      </c>
      <c r="G340" s="165">
        <v>2025</v>
      </c>
      <c r="H340" s="164" t="s">
        <v>1299</v>
      </c>
      <c r="I340" s="164" t="s">
        <v>1241</v>
      </c>
      <c r="J340" s="92" t="s">
        <v>1241</v>
      </c>
    </row>
    <row r="341" spans="1:10">
      <c r="A341" s="100" t="str">
        <f t="shared" si="5"/>
        <v>環境生態学研究【530206003201】</v>
      </c>
      <c r="B341" s="164" t="s">
        <v>1300</v>
      </c>
      <c r="C341" s="164" t="s">
        <v>997</v>
      </c>
      <c r="D341" s="164" t="s">
        <v>235</v>
      </c>
      <c r="E341" s="164" t="s">
        <v>1301</v>
      </c>
      <c r="F341" s="164" t="s">
        <v>147</v>
      </c>
      <c r="G341" s="165">
        <v>2025</v>
      </c>
      <c r="H341" s="164" t="s">
        <v>1301</v>
      </c>
      <c r="I341" s="164" t="s">
        <v>1302</v>
      </c>
      <c r="J341" s="92" t="s">
        <v>1302</v>
      </c>
    </row>
    <row r="342" spans="1:10">
      <c r="A342" s="100" t="str">
        <f t="shared" si="5"/>
        <v>進化生物学研究【530206003301】</v>
      </c>
      <c r="B342" s="164" t="s">
        <v>1303</v>
      </c>
      <c r="C342" s="164" t="s">
        <v>997</v>
      </c>
      <c r="D342" s="164" t="s">
        <v>235</v>
      </c>
      <c r="E342" s="164" t="s">
        <v>1304</v>
      </c>
      <c r="F342" s="164" t="s">
        <v>147</v>
      </c>
      <c r="G342" s="165">
        <v>2025</v>
      </c>
      <c r="H342" s="164" t="s">
        <v>1304</v>
      </c>
      <c r="I342" s="164" t="s">
        <v>1305</v>
      </c>
      <c r="J342" s="92" t="s">
        <v>1305</v>
      </c>
    </row>
    <row r="343" spans="1:10">
      <c r="A343" s="100" t="str">
        <f t="shared" si="5"/>
        <v>先端医療機器研究【530206003401】</v>
      </c>
      <c r="B343" s="164" t="s">
        <v>1306</v>
      </c>
      <c r="C343" s="164" t="s">
        <v>997</v>
      </c>
      <c r="D343" s="164" t="s">
        <v>235</v>
      </c>
      <c r="E343" s="164" t="s">
        <v>1307</v>
      </c>
      <c r="F343" s="164" t="s">
        <v>147</v>
      </c>
      <c r="G343" s="165">
        <v>2025</v>
      </c>
      <c r="H343" s="164" t="s">
        <v>1307</v>
      </c>
      <c r="I343" s="164" t="s">
        <v>1308</v>
      </c>
      <c r="J343" s="92" t="s">
        <v>1308</v>
      </c>
    </row>
    <row r="344" spans="1:10">
      <c r="A344" s="100" t="str">
        <f t="shared" si="5"/>
        <v>分子ナノ工学研究【530207000501】</v>
      </c>
      <c r="B344" s="164" t="s">
        <v>509</v>
      </c>
      <c r="C344" s="164" t="s">
        <v>997</v>
      </c>
      <c r="D344" s="164" t="s">
        <v>238</v>
      </c>
      <c r="E344" s="164" t="s">
        <v>1309</v>
      </c>
      <c r="F344" s="164" t="s">
        <v>147</v>
      </c>
      <c r="G344" s="165">
        <v>2025</v>
      </c>
      <c r="H344" s="164" t="s">
        <v>1309</v>
      </c>
      <c r="I344" s="164" t="s">
        <v>511</v>
      </c>
      <c r="J344" s="92" t="s">
        <v>511</v>
      </c>
    </row>
    <row r="345" spans="1:10">
      <c r="A345" s="100" t="str">
        <f t="shared" si="5"/>
        <v>ナノ材料情報学研究【530207000601】</v>
      </c>
      <c r="B345" s="164" t="s">
        <v>512</v>
      </c>
      <c r="C345" s="164" t="s">
        <v>997</v>
      </c>
      <c r="D345" s="164" t="s">
        <v>238</v>
      </c>
      <c r="E345" s="164" t="s">
        <v>514</v>
      </c>
      <c r="F345" s="164" t="s">
        <v>147</v>
      </c>
      <c r="G345" s="165">
        <v>2025</v>
      </c>
      <c r="H345" s="164" t="s">
        <v>514</v>
      </c>
      <c r="I345" s="164" t="s">
        <v>515</v>
      </c>
      <c r="J345" s="92" t="s">
        <v>515</v>
      </c>
    </row>
    <row r="346" spans="1:10">
      <c r="A346" s="100" t="str">
        <f t="shared" si="5"/>
        <v>ナノ機能表面化学研究【530207000701】</v>
      </c>
      <c r="B346" s="164" t="s">
        <v>1310</v>
      </c>
      <c r="C346" s="164" t="s">
        <v>997</v>
      </c>
      <c r="D346" s="164" t="s">
        <v>238</v>
      </c>
      <c r="E346" s="164" t="s">
        <v>1311</v>
      </c>
      <c r="F346" s="164" t="s">
        <v>147</v>
      </c>
      <c r="G346" s="165">
        <v>2025</v>
      </c>
      <c r="H346" s="164" t="s">
        <v>1311</v>
      </c>
      <c r="I346" s="164" t="s">
        <v>1312</v>
      </c>
      <c r="J346" s="92" t="s">
        <v>1312</v>
      </c>
    </row>
    <row r="347" spans="1:10">
      <c r="A347" s="100" t="str">
        <f t="shared" si="5"/>
        <v>ナノ電気化学研究【530207000801】</v>
      </c>
      <c r="B347" s="164" t="s">
        <v>1142</v>
      </c>
      <c r="C347" s="164" t="s">
        <v>997</v>
      </c>
      <c r="D347" s="164" t="s">
        <v>238</v>
      </c>
      <c r="E347" s="164" t="s">
        <v>1313</v>
      </c>
      <c r="F347" s="164" t="s">
        <v>147</v>
      </c>
      <c r="G347" s="165">
        <v>2025</v>
      </c>
      <c r="H347" s="164" t="s">
        <v>1313</v>
      </c>
      <c r="I347" s="164" t="s">
        <v>1314</v>
      </c>
      <c r="J347" s="92" t="s">
        <v>1314</v>
      </c>
    </row>
    <row r="348" spans="1:10">
      <c r="A348" s="100" t="str">
        <f t="shared" si="5"/>
        <v>ナノ材料合成化学研究【530207000901】</v>
      </c>
      <c r="B348" s="164" t="s">
        <v>1315</v>
      </c>
      <c r="C348" s="164" t="s">
        <v>997</v>
      </c>
      <c r="D348" s="164" t="s">
        <v>238</v>
      </c>
      <c r="E348" s="164" t="s">
        <v>1316</v>
      </c>
      <c r="F348" s="164" t="s">
        <v>147</v>
      </c>
      <c r="G348" s="165">
        <v>2025</v>
      </c>
      <c r="H348" s="164" t="s">
        <v>1316</v>
      </c>
      <c r="I348" s="164" t="s">
        <v>1317</v>
      </c>
      <c r="J348" s="92" t="s">
        <v>1317</v>
      </c>
    </row>
    <row r="349" spans="1:10">
      <c r="A349" s="100" t="str">
        <f t="shared" si="5"/>
        <v>半導体量子物理研究【530207001501】</v>
      </c>
      <c r="B349" s="164" t="s">
        <v>1030</v>
      </c>
      <c r="C349" s="164" t="s">
        <v>997</v>
      </c>
      <c r="D349" s="164" t="s">
        <v>238</v>
      </c>
      <c r="E349" s="164" t="s">
        <v>1318</v>
      </c>
      <c r="F349" s="164" t="s">
        <v>147</v>
      </c>
      <c r="G349" s="165">
        <v>2025</v>
      </c>
      <c r="H349" s="164" t="s">
        <v>1318</v>
      </c>
      <c r="I349" s="164" t="s">
        <v>1319</v>
      </c>
      <c r="J349" s="92" t="s">
        <v>1319</v>
      </c>
    </row>
    <row r="350" spans="1:10">
      <c r="A350" s="100" t="str">
        <f t="shared" si="5"/>
        <v>ナノキラル科学研究【530207001601】</v>
      </c>
      <c r="B350" s="164" t="s">
        <v>1173</v>
      </c>
      <c r="C350" s="164" t="s">
        <v>997</v>
      </c>
      <c r="D350" s="164" t="s">
        <v>238</v>
      </c>
      <c r="E350" s="164" t="s">
        <v>1320</v>
      </c>
      <c r="F350" s="164" t="s">
        <v>147</v>
      </c>
      <c r="G350" s="165">
        <v>2025</v>
      </c>
      <c r="H350" s="164" t="s">
        <v>1320</v>
      </c>
      <c r="I350" s="164" t="s">
        <v>1321</v>
      </c>
      <c r="J350" s="92" t="s">
        <v>1321</v>
      </c>
    </row>
    <row r="351" spans="1:10">
      <c r="A351" s="100" t="str">
        <f t="shared" si="5"/>
        <v>ナノ結晶化学研究【530207001901】</v>
      </c>
      <c r="B351" s="164" t="s">
        <v>1322</v>
      </c>
      <c r="C351" s="164" t="s">
        <v>997</v>
      </c>
      <c r="D351" s="164" t="s">
        <v>238</v>
      </c>
      <c r="E351" s="164" t="s">
        <v>1323</v>
      </c>
      <c r="F351" s="164" t="s">
        <v>147</v>
      </c>
      <c r="G351" s="165">
        <v>2025</v>
      </c>
      <c r="H351" s="164" t="s">
        <v>1323</v>
      </c>
      <c r="I351" s="164" t="s">
        <v>1324</v>
      </c>
      <c r="J351" s="92" t="s">
        <v>1324</v>
      </c>
    </row>
    <row r="352" spans="1:10">
      <c r="A352" s="100" t="str">
        <f t="shared" si="5"/>
        <v>電気化学コンピューティング研究【530207002501】</v>
      </c>
      <c r="B352" s="164" t="s">
        <v>1057</v>
      </c>
      <c r="C352" s="164" t="s">
        <v>997</v>
      </c>
      <c r="D352" s="164" t="s">
        <v>238</v>
      </c>
      <c r="E352" s="164" t="s">
        <v>1325</v>
      </c>
      <c r="F352" s="164" t="s">
        <v>147</v>
      </c>
      <c r="G352" s="165">
        <v>2025</v>
      </c>
      <c r="H352" s="164" t="s">
        <v>1325</v>
      </c>
      <c r="I352" s="164" t="s">
        <v>1326</v>
      </c>
      <c r="J352" s="92" t="s">
        <v>1326</v>
      </c>
    </row>
    <row r="353" spans="1:10">
      <c r="A353" s="100" t="str">
        <f t="shared" si="5"/>
        <v>ナノ構造制御研究【530207002601】</v>
      </c>
      <c r="B353" s="164" t="s">
        <v>1327</v>
      </c>
      <c r="C353" s="164" t="s">
        <v>997</v>
      </c>
      <c r="D353" s="164" t="s">
        <v>238</v>
      </c>
      <c r="E353" s="164" t="s">
        <v>1328</v>
      </c>
      <c r="F353" s="164" t="s">
        <v>147</v>
      </c>
      <c r="G353" s="165">
        <v>2025</v>
      </c>
      <c r="H353" s="164" t="s">
        <v>1328</v>
      </c>
      <c r="I353" s="164" t="s">
        <v>1329</v>
      </c>
      <c r="J353" s="92" t="s">
        <v>1329</v>
      </c>
    </row>
    <row r="354" spans="1:10">
      <c r="A354" s="100" t="str">
        <f t="shared" si="5"/>
        <v>バイオ分析研究【530207002801】</v>
      </c>
      <c r="B354" s="164" t="s">
        <v>1330</v>
      </c>
      <c r="C354" s="164" t="s">
        <v>997</v>
      </c>
      <c r="D354" s="164" t="s">
        <v>238</v>
      </c>
      <c r="E354" s="164" t="s">
        <v>1331</v>
      </c>
      <c r="F354" s="164" t="s">
        <v>147</v>
      </c>
      <c r="G354" s="165">
        <v>2025</v>
      </c>
      <c r="H354" s="164" t="s">
        <v>1331</v>
      </c>
      <c r="I354" s="164" t="s">
        <v>1332</v>
      </c>
      <c r="J354" s="92" t="s">
        <v>1332</v>
      </c>
    </row>
    <row r="355" spans="1:10">
      <c r="A355" s="100" t="str">
        <f t="shared" si="5"/>
        <v>計算電気化学研究【530207003101】</v>
      </c>
      <c r="B355" s="164" t="s">
        <v>1333</v>
      </c>
      <c r="C355" s="164" t="s">
        <v>997</v>
      </c>
      <c r="D355" s="164" t="s">
        <v>238</v>
      </c>
      <c r="E355" s="164" t="s">
        <v>1334</v>
      </c>
      <c r="F355" s="164" t="s">
        <v>147</v>
      </c>
      <c r="G355" s="165">
        <v>2025</v>
      </c>
      <c r="H355" s="164" t="s">
        <v>1334</v>
      </c>
      <c r="I355" s="164" t="s">
        <v>1335</v>
      </c>
      <c r="J355" s="92" t="s">
        <v>1335</v>
      </c>
    </row>
    <row r="356" spans="1:10">
      <c r="A356" s="100" t="str">
        <f t="shared" si="5"/>
        <v>低次元ナノ材料化学研究【530207003201】</v>
      </c>
      <c r="B356" s="164" t="s">
        <v>1336</v>
      </c>
      <c r="C356" s="164" t="s">
        <v>997</v>
      </c>
      <c r="D356" s="164" t="s">
        <v>238</v>
      </c>
      <c r="E356" s="164" t="s">
        <v>1337</v>
      </c>
      <c r="F356" s="164" t="s">
        <v>147</v>
      </c>
      <c r="G356" s="165">
        <v>2025</v>
      </c>
      <c r="H356" s="164" t="s">
        <v>1337</v>
      </c>
      <c r="I356" s="164" t="s">
        <v>1338</v>
      </c>
      <c r="J356" s="92" t="s">
        <v>1338</v>
      </c>
    </row>
    <row r="357" spans="1:10">
      <c r="A357" s="100" t="str">
        <f t="shared" si="5"/>
        <v>高分子ナノ材料研究【530207003401】</v>
      </c>
      <c r="B357" s="164" t="s">
        <v>1339</v>
      </c>
      <c r="C357" s="164" t="s">
        <v>997</v>
      </c>
      <c r="D357" s="164" t="s">
        <v>238</v>
      </c>
      <c r="E357" s="164" t="s">
        <v>1340</v>
      </c>
      <c r="F357" s="164" t="s">
        <v>147</v>
      </c>
      <c r="G357" s="165">
        <v>2025</v>
      </c>
      <c r="H357" s="164" t="s">
        <v>1340</v>
      </c>
      <c r="I357" s="164" t="s">
        <v>1341</v>
      </c>
      <c r="J357" s="92" t="s">
        <v>1341</v>
      </c>
    </row>
    <row r="358" spans="1:10">
      <c r="A358" s="100" t="str">
        <f t="shared" si="5"/>
        <v>量子エレクトロニクス材料研究【530207003501】</v>
      </c>
      <c r="B358" s="164" t="s">
        <v>1342</v>
      </c>
      <c r="C358" s="164" t="s">
        <v>997</v>
      </c>
      <c r="D358" s="164" t="s">
        <v>238</v>
      </c>
      <c r="E358" s="164" t="s">
        <v>1343</v>
      </c>
      <c r="F358" s="164" t="s">
        <v>147</v>
      </c>
      <c r="G358" s="165">
        <v>2025</v>
      </c>
      <c r="H358" s="164" t="s">
        <v>1343</v>
      </c>
      <c r="I358" s="164" t="s">
        <v>1344</v>
      </c>
      <c r="J358" s="92" t="s">
        <v>1344</v>
      </c>
    </row>
    <row r="359" spans="1:10">
      <c r="A359" s="100" t="str">
        <f t="shared" si="5"/>
        <v>高分子化学研究【530207003601】</v>
      </c>
      <c r="B359" s="164" t="s">
        <v>1129</v>
      </c>
      <c r="C359" s="164" t="s">
        <v>997</v>
      </c>
      <c r="D359" s="164" t="s">
        <v>238</v>
      </c>
      <c r="E359" s="164" t="s">
        <v>1345</v>
      </c>
      <c r="F359" s="164" t="s">
        <v>147</v>
      </c>
      <c r="G359" s="165">
        <v>2025</v>
      </c>
      <c r="H359" s="164" t="s">
        <v>1130</v>
      </c>
      <c r="I359" s="164" t="s">
        <v>1131</v>
      </c>
      <c r="J359" s="92" t="s">
        <v>1131</v>
      </c>
    </row>
    <row r="360" spans="1:10">
      <c r="A360" s="100" t="str">
        <f t="shared" si="5"/>
        <v>ニューロモルフィックデバイス研究【530207003701】</v>
      </c>
      <c r="B360" s="164" t="s">
        <v>1346</v>
      </c>
      <c r="C360" s="164" t="s">
        <v>997</v>
      </c>
      <c r="D360" s="164" t="s">
        <v>238</v>
      </c>
      <c r="E360" s="164" t="s">
        <v>1347</v>
      </c>
      <c r="F360" s="164" t="s">
        <v>147</v>
      </c>
      <c r="G360" s="165">
        <v>2025</v>
      </c>
      <c r="H360" s="164" t="s">
        <v>1347</v>
      </c>
      <c r="I360" s="164" t="s">
        <v>1348</v>
      </c>
      <c r="J360" s="92" t="s">
        <v>1348</v>
      </c>
    </row>
    <row r="361" spans="1:10">
      <c r="A361" s="100" t="str">
        <f t="shared" si="5"/>
        <v>先端治療機器設計・開発評価研究【530208000101】</v>
      </c>
      <c r="B361" s="164" t="s">
        <v>1349</v>
      </c>
      <c r="C361" s="164" t="s">
        <v>997</v>
      </c>
      <c r="D361" s="164" t="s">
        <v>243</v>
      </c>
      <c r="E361" s="164" t="s">
        <v>1350</v>
      </c>
      <c r="F361" s="164" t="s">
        <v>147</v>
      </c>
      <c r="G361" s="165">
        <v>2025</v>
      </c>
      <c r="H361" s="164" t="s">
        <v>1350</v>
      </c>
      <c r="I361" s="164" t="s">
        <v>1351</v>
      </c>
      <c r="J361" s="92" t="s">
        <v>1351</v>
      </c>
    </row>
    <row r="362" spans="1:10">
      <c r="A362" s="100" t="str">
        <f t="shared" si="5"/>
        <v>先端治療機器臨床応用・開発評価研究【530208000201】</v>
      </c>
      <c r="B362" s="164" t="s">
        <v>1352</v>
      </c>
      <c r="C362" s="164" t="s">
        <v>997</v>
      </c>
      <c r="D362" s="164" t="s">
        <v>243</v>
      </c>
      <c r="E362" s="164" t="s">
        <v>1353</v>
      </c>
      <c r="F362" s="164" t="s">
        <v>147</v>
      </c>
      <c r="G362" s="165">
        <v>2025</v>
      </c>
      <c r="H362" s="164" t="s">
        <v>1353</v>
      </c>
      <c r="I362" s="164" t="s">
        <v>1354</v>
      </c>
      <c r="J362" s="92" t="s">
        <v>1354</v>
      </c>
    </row>
    <row r="363" spans="1:10">
      <c r="A363" s="100" t="str">
        <f t="shared" si="5"/>
        <v>循環器医工学研究【530208000301】</v>
      </c>
      <c r="B363" s="164" t="s">
        <v>1355</v>
      </c>
      <c r="C363" s="164" t="s">
        <v>997</v>
      </c>
      <c r="D363" s="164" t="s">
        <v>243</v>
      </c>
      <c r="E363" s="164" t="s">
        <v>1356</v>
      </c>
      <c r="F363" s="164" t="s">
        <v>147</v>
      </c>
      <c r="G363" s="165">
        <v>2025</v>
      </c>
      <c r="H363" s="164" t="s">
        <v>1356</v>
      </c>
      <c r="I363" s="164" t="s">
        <v>1357</v>
      </c>
      <c r="J363" s="92" t="s">
        <v>1357</v>
      </c>
    </row>
    <row r="364" spans="1:10">
      <c r="A364" s="100" t="str">
        <f t="shared" si="5"/>
        <v>組織再生医療研究【530208000401】</v>
      </c>
      <c r="B364" s="164" t="s">
        <v>1358</v>
      </c>
      <c r="C364" s="164" t="s">
        <v>997</v>
      </c>
      <c r="D364" s="164" t="s">
        <v>243</v>
      </c>
      <c r="E364" s="164" t="s">
        <v>1359</v>
      </c>
      <c r="F364" s="164" t="s">
        <v>147</v>
      </c>
      <c r="G364" s="165">
        <v>2025</v>
      </c>
      <c r="H364" s="164" t="s">
        <v>1359</v>
      </c>
      <c r="I364" s="164" t="s">
        <v>1360</v>
      </c>
      <c r="J364" s="92" t="s">
        <v>1360</v>
      </c>
    </row>
    <row r="365" spans="1:10">
      <c r="A365" s="100" t="str">
        <f t="shared" si="5"/>
        <v>分子細胞医療研究【530208000601】</v>
      </c>
      <c r="B365" s="164" t="s">
        <v>1361</v>
      </c>
      <c r="C365" s="164" t="s">
        <v>997</v>
      </c>
      <c r="D365" s="164" t="s">
        <v>243</v>
      </c>
      <c r="E365" s="164" t="s">
        <v>1362</v>
      </c>
      <c r="F365" s="164" t="s">
        <v>147</v>
      </c>
      <c r="G365" s="165">
        <v>2025</v>
      </c>
      <c r="H365" s="164" t="s">
        <v>1362</v>
      </c>
      <c r="I365" s="164" t="s">
        <v>1363</v>
      </c>
      <c r="J365" s="92" t="s">
        <v>1363</v>
      </c>
    </row>
    <row r="366" spans="1:10">
      <c r="A366" s="100" t="str">
        <f t="shared" si="5"/>
        <v>ナノ医療工学研究【530208000701】</v>
      </c>
      <c r="B366" s="164" t="s">
        <v>1361</v>
      </c>
      <c r="C366" s="164" t="s">
        <v>997</v>
      </c>
      <c r="D366" s="164" t="s">
        <v>243</v>
      </c>
      <c r="E366" s="164" t="s">
        <v>1364</v>
      </c>
      <c r="F366" s="164" t="s">
        <v>147</v>
      </c>
      <c r="G366" s="165">
        <v>2025</v>
      </c>
      <c r="H366" s="164" t="s">
        <v>1364</v>
      </c>
      <c r="I366" s="164" t="s">
        <v>1365</v>
      </c>
      <c r="J366" s="92" t="s">
        <v>1365</v>
      </c>
    </row>
    <row r="367" spans="1:10">
      <c r="A367" s="100" t="str">
        <f t="shared" si="5"/>
        <v>原子力システム工学特殊研究【530210000201】</v>
      </c>
      <c r="B367" s="164" t="s">
        <v>1366</v>
      </c>
      <c r="C367" s="164" t="s">
        <v>997</v>
      </c>
      <c r="D367" s="164" t="s">
        <v>252</v>
      </c>
      <c r="E367" s="164" t="s">
        <v>1367</v>
      </c>
      <c r="F367" s="164" t="s">
        <v>147</v>
      </c>
      <c r="G367" s="165">
        <v>2025</v>
      </c>
      <c r="H367" s="164" t="s">
        <v>1367</v>
      </c>
      <c r="I367" s="164" t="s">
        <v>1368</v>
      </c>
      <c r="J367" s="92" t="s">
        <v>1368</v>
      </c>
    </row>
    <row r="368" spans="1:10">
      <c r="A368" s="100" t="str">
        <f t="shared" si="5"/>
        <v>原子炉物理学特殊研究【530210000301】</v>
      </c>
      <c r="B368" s="164" t="s">
        <v>1369</v>
      </c>
      <c r="C368" s="164" t="s">
        <v>997</v>
      </c>
      <c r="D368" s="164" t="s">
        <v>252</v>
      </c>
      <c r="E368" s="164" t="s">
        <v>1370</v>
      </c>
      <c r="F368" s="164" t="s">
        <v>147</v>
      </c>
      <c r="G368" s="165">
        <v>2025</v>
      </c>
      <c r="H368" s="164" t="s">
        <v>1370</v>
      </c>
      <c r="I368" s="164" t="s">
        <v>1371</v>
      </c>
      <c r="J368" s="92" t="s">
        <v>1371</v>
      </c>
    </row>
    <row r="369" spans="1:10">
      <c r="A369" s="100" t="str">
        <f t="shared" si="5"/>
        <v>放射線計測工学特殊研究【530210000501】</v>
      </c>
      <c r="B369" s="164" t="s">
        <v>1372</v>
      </c>
      <c r="C369" s="164" t="s">
        <v>997</v>
      </c>
      <c r="D369" s="164" t="s">
        <v>252</v>
      </c>
      <c r="E369" s="164" t="s">
        <v>1373</v>
      </c>
      <c r="F369" s="164" t="s">
        <v>147</v>
      </c>
      <c r="G369" s="165">
        <v>2025</v>
      </c>
      <c r="H369" s="164" t="s">
        <v>1373</v>
      </c>
      <c r="I369" s="164" t="s">
        <v>1374</v>
      </c>
      <c r="J369" s="92" t="s">
        <v>1374</v>
      </c>
    </row>
    <row r="370" spans="1:10">
      <c r="A370" s="100" t="str">
        <f t="shared" si="5"/>
        <v>放射線応用工学特殊研究【530210000601】</v>
      </c>
      <c r="B370" s="164" t="s">
        <v>1375</v>
      </c>
      <c r="C370" s="164" t="s">
        <v>997</v>
      </c>
      <c r="D370" s="164" t="s">
        <v>252</v>
      </c>
      <c r="E370" s="164" t="s">
        <v>1376</v>
      </c>
      <c r="F370" s="164" t="s">
        <v>147</v>
      </c>
      <c r="G370" s="165">
        <v>2025</v>
      </c>
      <c r="H370" s="164" t="s">
        <v>1376</v>
      </c>
      <c r="I370" s="164" t="s">
        <v>1377</v>
      </c>
      <c r="J370" s="92" t="s">
        <v>1377</v>
      </c>
    </row>
    <row r="371" spans="1:10">
      <c r="A371" s="100" t="str">
        <f t="shared" si="5"/>
        <v>原子力安全工学特殊研究【530210000901】</v>
      </c>
      <c r="B371" s="164" t="s">
        <v>1378</v>
      </c>
      <c r="C371" s="164" t="s">
        <v>997</v>
      </c>
      <c r="D371" s="164" t="s">
        <v>252</v>
      </c>
      <c r="E371" s="164" t="s">
        <v>1379</v>
      </c>
      <c r="F371" s="164" t="s">
        <v>147</v>
      </c>
      <c r="G371" s="165">
        <v>2025</v>
      </c>
      <c r="H371" s="164" t="s">
        <v>1379</v>
      </c>
      <c r="I371" s="164" t="s">
        <v>1380</v>
      </c>
      <c r="J371" s="92" t="s">
        <v>1380</v>
      </c>
    </row>
    <row r="372" spans="1:10">
      <c r="A372" s="100" t="str">
        <f t="shared" si="5"/>
        <v>原子炉熱流動工学特殊研究【530210001001】</v>
      </c>
      <c r="B372" s="164" t="s">
        <v>1381</v>
      </c>
      <c r="C372" s="164" t="s">
        <v>997</v>
      </c>
      <c r="D372" s="164" t="s">
        <v>252</v>
      </c>
      <c r="E372" s="164" t="s">
        <v>1382</v>
      </c>
      <c r="F372" s="164" t="s">
        <v>147</v>
      </c>
      <c r="G372" s="165">
        <v>2025</v>
      </c>
      <c r="H372" s="164" t="s">
        <v>1382</v>
      </c>
      <c r="I372" s="164" t="s">
        <v>1383</v>
      </c>
      <c r="J372" s="92" t="s">
        <v>1383</v>
      </c>
    </row>
    <row r="373" spans="1:10">
      <c r="A373" s="100" t="str">
        <f t="shared" si="5"/>
        <v>原子力耐震工学特殊研究【530210001201】</v>
      </c>
      <c r="B373" s="164" t="s">
        <v>1384</v>
      </c>
      <c r="C373" s="164" t="s">
        <v>997</v>
      </c>
      <c r="D373" s="164" t="s">
        <v>252</v>
      </c>
      <c r="E373" s="164" t="s">
        <v>1385</v>
      </c>
      <c r="F373" s="164" t="s">
        <v>147</v>
      </c>
      <c r="G373" s="165">
        <v>2025</v>
      </c>
      <c r="H373" s="164" t="s">
        <v>1385</v>
      </c>
      <c r="I373" s="164" t="s">
        <v>1386</v>
      </c>
      <c r="J373" s="92" t="s">
        <v>1386</v>
      </c>
    </row>
    <row r="374" spans="1:10">
      <c r="A374" s="100" t="str">
        <f t="shared" si="5"/>
        <v>物理学及応用物理学研究Ａ　勝藤　拓郎【530411000101】</v>
      </c>
      <c r="B374" s="164" t="s">
        <v>1015</v>
      </c>
      <c r="C374" s="164" t="s">
        <v>997</v>
      </c>
      <c r="D374" s="164" t="s">
        <v>257</v>
      </c>
      <c r="E374" s="164" t="s">
        <v>1387</v>
      </c>
      <c r="F374" s="164" t="s">
        <v>147</v>
      </c>
      <c r="G374" s="165">
        <v>2025</v>
      </c>
      <c r="H374" s="164" t="s">
        <v>1387</v>
      </c>
      <c r="I374" s="164" t="s">
        <v>1388</v>
      </c>
      <c r="J374" s="92" t="s">
        <v>1389</v>
      </c>
    </row>
    <row r="375" spans="1:10">
      <c r="A375" s="100" t="str">
        <f t="shared" si="5"/>
        <v>物理学及応用物理学研究Ａ　竹内　淳【530411000102】</v>
      </c>
      <c r="B375" s="164" t="s">
        <v>1390</v>
      </c>
      <c r="C375" s="164" t="s">
        <v>997</v>
      </c>
      <c r="D375" s="164" t="s">
        <v>257</v>
      </c>
      <c r="E375" s="164" t="s">
        <v>1387</v>
      </c>
      <c r="F375" s="164" t="s">
        <v>160</v>
      </c>
      <c r="G375" s="165">
        <v>2025</v>
      </c>
      <c r="H375" s="164" t="s">
        <v>1387</v>
      </c>
      <c r="I375" s="164" t="s">
        <v>1391</v>
      </c>
      <c r="J375" s="92" t="s">
        <v>1389</v>
      </c>
    </row>
    <row r="376" spans="1:10">
      <c r="A376" s="100" t="str">
        <f t="shared" si="5"/>
        <v>物理学及応用物理学研究Ａ　鷹野　正利【530411000108】</v>
      </c>
      <c r="B376" s="164" t="s">
        <v>1392</v>
      </c>
      <c r="C376" s="164" t="s">
        <v>997</v>
      </c>
      <c r="D376" s="164" t="s">
        <v>257</v>
      </c>
      <c r="E376" s="164" t="s">
        <v>1387</v>
      </c>
      <c r="F376" s="164" t="s">
        <v>208</v>
      </c>
      <c r="G376" s="165">
        <v>2025</v>
      </c>
      <c r="H376" s="164" t="s">
        <v>1387</v>
      </c>
      <c r="I376" s="164" t="s">
        <v>1393</v>
      </c>
      <c r="J376" s="92" t="s">
        <v>1389</v>
      </c>
    </row>
    <row r="377" spans="1:10">
      <c r="A377" s="100" t="str">
        <f t="shared" si="5"/>
        <v>物理学及応用物理学研究Ａ　中里　弘道【530411000109】</v>
      </c>
      <c r="B377" s="164" t="s">
        <v>1394</v>
      </c>
      <c r="C377" s="164" t="s">
        <v>997</v>
      </c>
      <c r="D377" s="164" t="s">
        <v>257</v>
      </c>
      <c r="E377" s="164" t="s">
        <v>1387</v>
      </c>
      <c r="F377" s="164" t="s">
        <v>211</v>
      </c>
      <c r="G377" s="165">
        <v>2025</v>
      </c>
      <c r="H377" s="164" t="s">
        <v>1387</v>
      </c>
      <c r="I377" s="164" t="s">
        <v>1395</v>
      </c>
      <c r="J377" s="92" t="s">
        <v>1389</v>
      </c>
    </row>
    <row r="378" spans="1:10">
      <c r="A378" s="100" t="str">
        <f t="shared" si="5"/>
        <v>物理学及応用物理学研究Ａ　湯浅　一哉【530411000114】</v>
      </c>
      <c r="B378" s="164" t="s">
        <v>1396</v>
      </c>
      <c r="C378" s="164" t="s">
        <v>997</v>
      </c>
      <c r="D378" s="164" t="s">
        <v>257</v>
      </c>
      <c r="E378" s="164" t="s">
        <v>1387</v>
      </c>
      <c r="F378" s="164" t="s">
        <v>225</v>
      </c>
      <c r="G378" s="165">
        <v>2025</v>
      </c>
      <c r="H378" s="164" t="s">
        <v>1387</v>
      </c>
      <c r="I378" s="164" t="s">
        <v>1397</v>
      </c>
      <c r="J378" s="92" t="s">
        <v>1389</v>
      </c>
    </row>
    <row r="379" spans="1:10">
      <c r="A379" s="100" t="str">
        <f t="shared" si="5"/>
        <v>物理学及応用物理学研究Ａ　山田　章一【530411000115】</v>
      </c>
      <c r="B379" s="164" t="s">
        <v>1398</v>
      </c>
      <c r="C379" s="164" t="s">
        <v>997</v>
      </c>
      <c r="D379" s="164" t="s">
        <v>257</v>
      </c>
      <c r="E379" s="164" t="s">
        <v>1387</v>
      </c>
      <c r="F379" s="164" t="s">
        <v>228</v>
      </c>
      <c r="G379" s="165">
        <v>2025</v>
      </c>
      <c r="H379" s="164" t="s">
        <v>1387</v>
      </c>
      <c r="I379" s="164" t="s">
        <v>1399</v>
      </c>
      <c r="J379" s="92" t="s">
        <v>1389</v>
      </c>
    </row>
    <row r="380" spans="1:10">
      <c r="A380" s="100" t="str">
        <f t="shared" si="5"/>
        <v>物理学及応用物理学研究Ａ　山崎　義弘【530411000116】</v>
      </c>
      <c r="B380" s="164" t="s">
        <v>1400</v>
      </c>
      <c r="C380" s="164" t="s">
        <v>997</v>
      </c>
      <c r="D380" s="164" t="s">
        <v>257</v>
      </c>
      <c r="E380" s="164" t="s">
        <v>1387</v>
      </c>
      <c r="F380" s="164" t="s">
        <v>231</v>
      </c>
      <c r="G380" s="165">
        <v>2025</v>
      </c>
      <c r="H380" s="164" t="s">
        <v>1387</v>
      </c>
      <c r="I380" s="164" t="s">
        <v>1401</v>
      </c>
      <c r="J380" s="92" t="s">
        <v>1389</v>
      </c>
    </row>
    <row r="381" spans="1:10">
      <c r="A381" s="100" t="str">
        <f t="shared" si="5"/>
        <v>物理学及応用物理学研究Ａ　森島　繁生【530411000117】</v>
      </c>
      <c r="B381" s="164" t="s">
        <v>1402</v>
      </c>
      <c r="C381" s="164" t="s">
        <v>997</v>
      </c>
      <c r="D381" s="164" t="s">
        <v>257</v>
      </c>
      <c r="E381" s="164" t="s">
        <v>1387</v>
      </c>
      <c r="F381" s="164" t="s">
        <v>234</v>
      </c>
      <c r="G381" s="165">
        <v>2025</v>
      </c>
      <c r="H381" s="164" t="s">
        <v>1387</v>
      </c>
      <c r="I381" s="164" t="s">
        <v>1403</v>
      </c>
      <c r="J381" s="92" t="s">
        <v>1389</v>
      </c>
    </row>
    <row r="382" spans="1:10">
      <c r="A382" s="100" t="str">
        <f t="shared" si="5"/>
        <v>物理学及応用物理学研究Ａ　高野　光則【530411000119】</v>
      </c>
      <c r="B382" s="164" t="s">
        <v>1404</v>
      </c>
      <c r="C382" s="164" t="s">
        <v>997</v>
      </c>
      <c r="D382" s="164" t="s">
        <v>257</v>
      </c>
      <c r="E382" s="164" t="s">
        <v>1387</v>
      </c>
      <c r="F382" s="164" t="s">
        <v>240</v>
      </c>
      <c r="G382" s="165">
        <v>2025</v>
      </c>
      <c r="H382" s="164" t="s">
        <v>1387</v>
      </c>
      <c r="I382" s="164" t="s">
        <v>1405</v>
      </c>
      <c r="J382" s="92" t="s">
        <v>1389</v>
      </c>
    </row>
    <row r="383" spans="1:10">
      <c r="A383" s="100" t="str">
        <f t="shared" si="5"/>
        <v>物理学及応用物理学研究Ａ　小澤　徹【530411000122】</v>
      </c>
      <c r="B383" s="164" t="s">
        <v>1406</v>
      </c>
      <c r="C383" s="164" t="s">
        <v>997</v>
      </c>
      <c r="D383" s="164" t="s">
        <v>257</v>
      </c>
      <c r="E383" s="164" t="s">
        <v>1387</v>
      </c>
      <c r="F383" s="164" t="s">
        <v>254</v>
      </c>
      <c r="G383" s="165">
        <v>2025</v>
      </c>
      <c r="H383" s="164" t="s">
        <v>1387</v>
      </c>
      <c r="I383" s="164" t="s">
        <v>1407</v>
      </c>
      <c r="J383" s="92" t="s">
        <v>1389</v>
      </c>
    </row>
    <row r="384" spans="1:10">
      <c r="A384" s="100" t="str">
        <f t="shared" si="5"/>
        <v>物理学及応用物理学研究Ａ　片岡　淳【530411000123】</v>
      </c>
      <c r="B384" s="164" t="s">
        <v>1408</v>
      </c>
      <c r="C384" s="164" t="s">
        <v>997</v>
      </c>
      <c r="D384" s="164" t="s">
        <v>257</v>
      </c>
      <c r="E384" s="164" t="s">
        <v>1387</v>
      </c>
      <c r="F384" s="164" t="s">
        <v>259</v>
      </c>
      <c r="G384" s="165">
        <v>2025</v>
      </c>
      <c r="H384" s="164" t="s">
        <v>1387</v>
      </c>
      <c r="I384" s="164" t="s">
        <v>1409</v>
      </c>
      <c r="J384" s="92" t="s">
        <v>1389</v>
      </c>
    </row>
    <row r="385" spans="1:10">
      <c r="A385" s="100" t="str">
        <f t="shared" si="5"/>
        <v>物理学及応用物理学研究Ａ　安倍　博之【530411000124】</v>
      </c>
      <c r="B385" s="164" t="s">
        <v>1410</v>
      </c>
      <c r="C385" s="164" t="s">
        <v>997</v>
      </c>
      <c r="D385" s="164" t="s">
        <v>257</v>
      </c>
      <c r="E385" s="164" t="s">
        <v>1387</v>
      </c>
      <c r="F385" s="164" t="s">
        <v>263</v>
      </c>
      <c r="G385" s="165">
        <v>2025</v>
      </c>
      <c r="H385" s="164" t="s">
        <v>1387</v>
      </c>
      <c r="I385" s="164" t="s">
        <v>1411</v>
      </c>
      <c r="J385" s="92" t="s">
        <v>1389</v>
      </c>
    </row>
    <row r="386" spans="1:10">
      <c r="A386" s="100" t="str">
        <f t="shared" si="5"/>
        <v>物理学及応用物理学研究Ａ　新倉　弘倫【530411000125】</v>
      </c>
      <c r="B386" s="164" t="s">
        <v>1412</v>
      </c>
      <c r="C386" s="164" t="s">
        <v>997</v>
      </c>
      <c r="D386" s="164" t="s">
        <v>257</v>
      </c>
      <c r="E386" s="164" t="s">
        <v>1387</v>
      </c>
      <c r="F386" s="164" t="s">
        <v>265</v>
      </c>
      <c r="G386" s="165">
        <v>2025</v>
      </c>
      <c r="H386" s="164" t="s">
        <v>1387</v>
      </c>
      <c r="I386" s="164" t="s">
        <v>1413</v>
      </c>
      <c r="J386" s="92" t="s">
        <v>1389</v>
      </c>
    </row>
    <row r="387" spans="1:10">
      <c r="A387" s="100" t="str">
        <f t="shared" si="5"/>
        <v>物理学及応用物理学研究Ａ　青木　隆朗【530411000126】</v>
      </c>
      <c r="B387" s="164" t="s">
        <v>1414</v>
      </c>
      <c r="C387" s="164" t="s">
        <v>997</v>
      </c>
      <c r="D387" s="164" t="s">
        <v>257</v>
      </c>
      <c r="E387" s="164" t="s">
        <v>1387</v>
      </c>
      <c r="F387" s="164" t="s">
        <v>269</v>
      </c>
      <c r="G387" s="165">
        <v>2025</v>
      </c>
      <c r="H387" s="164" t="s">
        <v>1387</v>
      </c>
      <c r="I387" s="164" t="s">
        <v>1415</v>
      </c>
      <c r="J387" s="92" t="s">
        <v>1389</v>
      </c>
    </row>
    <row r="388" spans="1:10">
      <c r="A388" s="100" t="str">
        <f t="shared" si="5"/>
        <v>物理学及応用物理学研究Ａ　原山　卓久【530411000128】</v>
      </c>
      <c r="B388" s="164" t="s">
        <v>1416</v>
      </c>
      <c r="C388" s="164" t="s">
        <v>997</v>
      </c>
      <c r="D388" s="164" t="s">
        <v>257</v>
      </c>
      <c r="E388" s="164" t="s">
        <v>1387</v>
      </c>
      <c r="F388" s="164" t="s">
        <v>277</v>
      </c>
      <c r="G388" s="165">
        <v>2025</v>
      </c>
      <c r="H388" s="164" t="s">
        <v>1387</v>
      </c>
      <c r="I388" s="164" t="s">
        <v>1417</v>
      </c>
      <c r="J388" s="92" t="s">
        <v>1389</v>
      </c>
    </row>
    <row r="389" spans="1:10">
      <c r="A389" s="100" t="str">
        <f t="shared" si="5"/>
        <v>物理学及応用物理学研究Ａ　上田　太郎【530411000129】</v>
      </c>
      <c r="B389" s="164" t="s">
        <v>1418</v>
      </c>
      <c r="C389" s="164" t="s">
        <v>997</v>
      </c>
      <c r="D389" s="164" t="s">
        <v>257</v>
      </c>
      <c r="E389" s="164" t="s">
        <v>1387</v>
      </c>
      <c r="F389" s="164" t="s">
        <v>281</v>
      </c>
      <c r="G389" s="165">
        <v>2025</v>
      </c>
      <c r="H389" s="164" t="s">
        <v>1387</v>
      </c>
      <c r="I389" s="164" t="s">
        <v>1419</v>
      </c>
      <c r="J389" s="92" t="s">
        <v>1389</v>
      </c>
    </row>
    <row r="390" spans="1:10">
      <c r="A390" s="100" t="str">
        <f t="shared" si="5"/>
        <v>物理学及応用物理学研究Ａ　安田　賢二【530411000130】</v>
      </c>
      <c r="B390" s="164" t="s">
        <v>1420</v>
      </c>
      <c r="C390" s="164" t="s">
        <v>997</v>
      </c>
      <c r="D390" s="164" t="s">
        <v>257</v>
      </c>
      <c r="E390" s="164" t="s">
        <v>1387</v>
      </c>
      <c r="F390" s="164" t="s">
        <v>285</v>
      </c>
      <c r="G390" s="165">
        <v>2025</v>
      </c>
      <c r="H390" s="164" t="s">
        <v>1387</v>
      </c>
      <c r="I390" s="164" t="s">
        <v>1421</v>
      </c>
      <c r="J390" s="92" t="s">
        <v>1389</v>
      </c>
    </row>
    <row r="391" spans="1:10">
      <c r="A391" s="100" t="str">
        <f t="shared" si="5"/>
        <v>物理学及応用物理学研究Ａ　長谷川　剛【530411000131】</v>
      </c>
      <c r="B391" s="164" t="s">
        <v>1422</v>
      </c>
      <c r="C391" s="164" t="s">
        <v>997</v>
      </c>
      <c r="D391" s="164" t="s">
        <v>257</v>
      </c>
      <c r="E391" s="164" t="s">
        <v>1387</v>
      </c>
      <c r="F391" s="164" t="s">
        <v>287</v>
      </c>
      <c r="G391" s="165">
        <v>2025</v>
      </c>
      <c r="H391" s="164" t="s">
        <v>1387</v>
      </c>
      <c r="I391" s="164" t="s">
        <v>1423</v>
      </c>
      <c r="J391" s="92" t="s">
        <v>1389</v>
      </c>
    </row>
    <row r="392" spans="1:10">
      <c r="A392" s="100" t="str">
        <f t="shared" si="5"/>
        <v>物理学及応用物理学研究Ａ　溝川　貴司【530411000132】</v>
      </c>
      <c r="B392" s="164" t="s">
        <v>1424</v>
      </c>
      <c r="C392" s="164" t="s">
        <v>997</v>
      </c>
      <c r="D392" s="164" t="s">
        <v>257</v>
      </c>
      <c r="E392" s="164" t="s">
        <v>1387</v>
      </c>
      <c r="F392" s="164" t="s">
        <v>289</v>
      </c>
      <c r="G392" s="165">
        <v>2025</v>
      </c>
      <c r="H392" s="164" t="s">
        <v>1387</v>
      </c>
      <c r="I392" s="164" t="s">
        <v>1425</v>
      </c>
      <c r="J392" s="92" t="s">
        <v>1389</v>
      </c>
    </row>
    <row r="393" spans="1:10">
      <c r="A393" s="100" t="str">
        <f t="shared" si="5"/>
        <v>物理学及応用物理学研究A　小池　茂昭【530411000133】</v>
      </c>
      <c r="B393" s="164" t="s">
        <v>1426</v>
      </c>
      <c r="C393" s="164" t="s">
        <v>997</v>
      </c>
      <c r="D393" s="164" t="s">
        <v>257</v>
      </c>
      <c r="E393" s="164" t="s">
        <v>1387</v>
      </c>
      <c r="F393" s="164" t="s">
        <v>291</v>
      </c>
      <c r="G393" s="165">
        <v>2025</v>
      </c>
      <c r="H393" s="164" t="s">
        <v>1387</v>
      </c>
      <c r="I393" s="164" t="s">
        <v>1427</v>
      </c>
      <c r="J393" s="92" t="s">
        <v>1428</v>
      </c>
    </row>
    <row r="394" spans="1:10">
      <c r="A394" s="100" t="str">
        <f t="shared" ref="A394:A457" si="6">I394&amp;"【"&amp;E394&amp;F394&amp;"】"</f>
        <v>物理学及応用物理学研究A　井上　昭雄【530411000134】</v>
      </c>
      <c r="B394" s="164" t="s">
        <v>1429</v>
      </c>
      <c r="C394" s="164" t="s">
        <v>997</v>
      </c>
      <c r="D394" s="164" t="s">
        <v>257</v>
      </c>
      <c r="E394" s="164" t="s">
        <v>1387</v>
      </c>
      <c r="F394" s="164" t="s">
        <v>293</v>
      </c>
      <c r="G394" s="165">
        <v>2025</v>
      </c>
      <c r="H394" s="164" t="s">
        <v>1387</v>
      </c>
      <c r="I394" s="164" t="s">
        <v>1430</v>
      </c>
      <c r="J394" s="92" t="s">
        <v>1428</v>
      </c>
    </row>
    <row r="395" spans="1:10">
      <c r="A395" s="100" t="str">
        <f t="shared" si="6"/>
        <v>物理学及応用物理学研究Ａ　高山　あかり【530411000135】</v>
      </c>
      <c r="B395" s="164" t="s">
        <v>1431</v>
      </c>
      <c r="C395" s="164" t="s">
        <v>997</v>
      </c>
      <c r="D395" s="164" t="s">
        <v>257</v>
      </c>
      <c r="E395" s="164" t="s">
        <v>1387</v>
      </c>
      <c r="F395" s="164" t="s">
        <v>295</v>
      </c>
      <c r="G395" s="165">
        <v>2025</v>
      </c>
      <c r="H395" s="164" t="s">
        <v>1387</v>
      </c>
      <c r="I395" s="164" t="s">
        <v>1432</v>
      </c>
      <c r="J395" s="92" t="s">
        <v>1389</v>
      </c>
    </row>
    <row r="396" spans="1:10">
      <c r="A396" s="100" t="str">
        <f t="shared" si="6"/>
        <v>物理学及応用物理学研究Ａ　望月　維人【530411000136】</v>
      </c>
      <c r="B396" s="164" t="s">
        <v>1433</v>
      </c>
      <c r="C396" s="164" t="s">
        <v>997</v>
      </c>
      <c r="D396" s="164" t="s">
        <v>257</v>
      </c>
      <c r="E396" s="164" t="s">
        <v>1387</v>
      </c>
      <c r="F396" s="164" t="s">
        <v>297</v>
      </c>
      <c r="G396" s="165">
        <v>2025</v>
      </c>
      <c r="H396" s="164" t="s">
        <v>1387</v>
      </c>
      <c r="I396" s="164" t="s">
        <v>1434</v>
      </c>
      <c r="J396" s="92" t="s">
        <v>1389</v>
      </c>
    </row>
    <row r="397" spans="1:10">
      <c r="A397" s="100" t="str">
        <f t="shared" si="6"/>
        <v>物理学及応用物理学研究Ａ　澤田　秀之【530411000137】</v>
      </c>
      <c r="B397" s="164" t="s">
        <v>1435</v>
      </c>
      <c r="C397" s="164" t="s">
        <v>997</v>
      </c>
      <c r="D397" s="164" t="s">
        <v>257</v>
      </c>
      <c r="E397" s="164" t="s">
        <v>1387</v>
      </c>
      <c r="F397" s="164" t="s">
        <v>299</v>
      </c>
      <c r="G397" s="165">
        <v>2025</v>
      </c>
      <c r="H397" s="164" t="s">
        <v>1387</v>
      </c>
      <c r="I397" s="164" t="s">
        <v>1436</v>
      </c>
      <c r="J397" s="92" t="s">
        <v>1389</v>
      </c>
    </row>
    <row r="398" spans="1:10">
      <c r="A398" s="100" t="str">
        <f t="shared" si="6"/>
        <v>物理学及応用物理学研究Ａ　北　智洋【530411000138】</v>
      </c>
      <c r="B398" s="164" t="s">
        <v>1437</v>
      </c>
      <c r="C398" s="164" t="s">
        <v>997</v>
      </c>
      <c r="D398" s="164" t="s">
        <v>257</v>
      </c>
      <c r="E398" s="164" t="s">
        <v>1387</v>
      </c>
      <c r="F398" s="164" t="s">
        <v>301</v>
      </c>
      <c r="G398" s="165">
        <v>2025</v>
      </c>
      <c r="H398" s="164" t="s">
        <v>1387</v>
      </c>
      <c r="I398" s="164" t="s">
        <v>1438</v>
      </c>
      <c r="J398" s="92" t="s">
        <v>1389</v>
      </c>
    </row>
    <row r="399" spans="1:10">
      <c r="A399" s="100" t="str">
        <f t="shared" si="6"/>
        <v>物理学及応用物理学研究Ａ　辻川　信二【530411000139】</v>
      </c>
      <c r="B399" s="164" t="s">
        <v>1439</v>
      </c>
      <c r="C399" s="164" t="s">
        <v>997</v>
      </c>
      <c r="D399" s="164" t="s">
        <v>257</v>
      </c>
      <c r="E399" s="164" t="s">
        <v>1387</v>
      </c>
      <c r="F399" s="164" t="s">
        <v>303</v>
      </c>
      <c r="G399" s="165">
        <v>2025</v>
      </c>
      <c r="H399" s="164" t="s">
        <v>1387</v>
      </c>
      <c r="I399" s="164" t="s">
        <v>1440</v>
      </c>
      <c r="J399" s="92" t="s">
        <v>1389</v>
      </c>
    </row>
    <row r="400" spans="1:10">
      <c r="A400" s="100" t="str">
        <f t="shared" si="6"/>
        <v>物理学及応用物理学研究Ａ　福原　武【530411000140】</v>
      </c>
      <c r="B400" s="164" t="s">
        <v>1441</v>
      </c>
      <c r="C400" s="164" t="s">
        <v>997</v>
      </c>
      <c r="D400" s="164" t="s">
        <v>257</v>
      </c>
      <c r="E400" s="164" t="s">
        <v>1387</v>
      </c>
      <c r="F400" s="164" t="s">
        <v>305</v>
      </c>
      <c r="G400" s="165">
        <v>2025</v>
      </c>
      <c r="H400" s="164" t="s">
        <v>1387</v>
      </c>
      <c r="I400" s="164" t="s">
        <v>1442</v>
      </c>
      <c r="J400" s="92" t="s">
        <v>1389</v>
      </c>
    </row>
    <row r="401" spans="1:10">
      <c r="A401" s="100" t="str">
        <f t="shared" si="6"/>
        <v>物理学及応用物理学研究Ｂ　多辺　由佳【530411000201】</v>
      </c>
      <c r="B401" s="164" t="s">
        <v>1018</v>
      </c>
      <c r="C401" s="164" t="s">
        <v>997</v>
      </c>
      <c r="D401" s="164" t="s">
        <v>257</v>
      </c>
      <c r="E401" s="164" t="s">
        <v>1443</v>
      </c>
      <c r="F401" s="164" t="s">
        <v>147</v>
      </c>
      <c r="G401" s="165">
        <v>2025</v>
      </c>
      <c r="H401" s="164" t="s">
        <v>1443</v>
      </c>
      <c r="I401" s="164" t="s">
        <v>1444</v>
      </c>
      <c r="J401" s="92" t="s">
        <v>1445</v>
      </c>
    </row>
    <row r="402" spans="1:10">
      <c r="A402" s="100" t="str">
        <f t="shared" si="6"/>
        <v>物理学及応用物理学研究Ｂ　竹内　淳【530411000202】</v>
      </c>
      <c r="B402" s="164" t="s">
        <v>1446</v>
      </c>
      <c r="C402" s="164" t="s">
        <v>997</v>
      </c>
      <c r="D402" s="164" t="s">
        <v>257</v>
      </c>
      <c r="E402" s="164" t="s">
        <v>1443</v>
      </c>
      <c r="F402" s="164" t="s">
        <v>160</v>
      </c>
      <c r="G402" s="165">
        <v>2025</v>
      </c>
      <c r="H402" s="164" t="s">
        <v>1443</v>
      </c>
      <c r="I402" s="164" t="s">
        <v>1447</v>
      </c>
      <c r="J402" s="92" t="s">
        <v>1445</v>
      </c>
    </row>
    <row r="403" spans="1:10">
      <c r="A403" s="100" t="str">
        <f t="shared" si="6"/>
        <v>物理学及応用物理学研究Ｂ　鷹野　正利【530411000208】</v>
      </c>
      <c r="B403" s="164" t="s">
        <v>1448</v>
      </c>
      <c r="C403" s="164" t="s">
        <v>997</v>
      </c>
      <c r="D403" s="164" t="s">
        <v>257</v>
      </c>
      <c r="E403" s="164" t="s">
        <v>1443</v>
      </c>
      <c r="F403" s="164" t="s">
        <v>208</v>
      </c>
      <c r="G403" s="165">
        <v>2025</v>
      </c>
      <c r="H403" s="164" t="s">
        <v>1443</v>
      </c>
      <c r="I403" s="164" t="s">
        <v>1449</v>
      </c>
      <c r="J403" s="92" t="s">
        <v>1445</v>
      </c>
    </row>
    <row r="404" spans="1:10">
      <c r="A404" s="100" t="str">
        <f t="shared" si="6"/>
        <v>物理学及応用物理学研究Ｂ　中里　弘道【530411000209】</v>
      </c>
      <c r="B404" s="164" t="s">
        <v>1450</v>
      </c>
      <c r="C404" s="164" t="s">
        <v>997</v>
      </c>
      <c r="D404" s="164" t="s">
        <v>257</v>
      </c>
      <c r="E404" s="164" t="s">
        <v>1443</v>
      </c>
      <c r="F404" s="164" t="s">
        <v>211</v>
      </c>
      <c r="G404" s="165">
        <v>2025</v>
      </c>
      <c r="H404" s="164" t="s">
        <v>1443</v>
      </c>
      <c r="I404" s="164" t="s">
        <v>1451</v>
      </c>
      <c r="J404" s="92" t="s">
        <v>1445</v>
      </c>
    </row>
    <row r="405" spans="1:10">
      <c r="A405" s="100" t="str">
        <f t="shared" si="6"/>
        <v>物理学及応用物理学研究Ｂ　湯浅　一哉【530411000214】</v>
      </c>
      <c r="B405" s="164" t="s">
        <v>1452</v>
      </c>
      <c r="C405" s="164" t="s">
        <v>997</v>
      </c>
      <c r="D405" s="164" t="s">
        <v>257</v>
      </c>
      <c r="E405" s="164" t="s">
        <v>1443</v>
      </c>
      <c r="F405" s="164" t="s">
        <v>225</v>
      </c>
      <c r="G405" s="165">
        <v>2025</v>
      </c>
      <c r="H405" s="164" t="s">
        <v>1443</v>
      </c>
      <c r="I405" s="164" t="s">
        <v>1453</v>
      </c>
      <c r="J405" s="92" t="s">
        <v>1445</v>
      </c>
    </row>
    <row r="406" spans="1:10">
      <c r="A406" s="100" t="str">
        <f t="shared" si="6"/>
        <v>物理学及応用物理学研究Ｂ　山田　章一【530411000215】</v>
      </c>
      <c r="B406" s="164" t="s">
        <v>1454</v>
      </c>
      <c r="C406" s="164" t="s">
        <v>997</v>
      </c>
      <c r="D406" s="164" t="s">
        <v>257</v>
      </c>
      <c r="E406" s="164" t="s">
        <v>1443</v>
      </c>
      <c r="F406" s="164" t="s">
        <v>228</v>
      </c>
      <c r="G406" s="165">
        <v>2025</v>
      </c>
      <c r="H406" s="164" t="s">
        <v>1443</v>
      </c>
      <c r="I406" s="164" t="s">
        <v>1455</v>
      </c>
      <c r="J406" s="92" t="s">
        <v>1445</v>
      </c>
    </row>
    <row r="407" spans="1:10">
      <c r="A407" s="100" t="str">
        <f t="shared" si="6"/>
        <v>物理学及応用物理学研究Ｂ　山崎　義弘【530411000216】</v>
      </c>
      <c r="B407" s="164" t="s">
        <v>1456</v>
      </c>
      <c r="C407" s="164" t="s">
        <v>997</v>
      </c>
      <c r="D407" s="164" t="s">
        <v>257</v>
      </c>
      <c r="E407" s="164" t="s">
        <v>1443</v>
      </c>
      <c r="F407" s="164" t="s">
        <v>231</v>
      </c>
      <c r="G407" s="165">
        <v>2025</v>
      </c>
      <c r="H407" s="164" t="s">
        <v>1443</v>
      </c>
      <c r="I407" s="164" t="s">
        <v>1457</v>
      </c>
      <c r="J407" s="92" t="s">
        <v>1445</v>
      </c>
    </row>
    <row r="408" spans="1:10">
      <c r="A408" s="100" t="str">
        <f t="shared" si="6"/>
        <v>物理学及応用物理学研究Ｂ　森島　繁生【530411000217】</v>
      </c>
      <c r="B408" s="164" t="s">
        <v>1458</v>
      </c>
      <c r="C408" s="164" t="s">
        <v>997</v>
      </c>
      <c r="D408" s="164" t="s">
        <v>257</v>
      </c>
      <c r="E408" s="164" t="s">
        <v>1443</v>
      </c>
      <c r="F408" s="164" t="s">
        <v>234</v>
      </c>
      <c r="G408" s="165">
        <v>2025</v>
      </c>
      <c r="H408" s="164" t="s">
        <v>1443</v>
      </c>
      <c r="I408" s="164" t="s">
        <v>1459</v>
      </c>
      <c r="J408" s="92" t="s">
        <v>1445</v>
      </c>
    </row>
    <row r="409" spans="1:10">
      <c r="A409" s="100" t="str">
        <f t="shared" si="6"/>
        <v>物理学及応用物理学研究Ｂ　高野　光則【530411000219】</v>
      </c>
      <c r="B409" s="164" t="s">
        <v>1460</v>
      </c>
      <c r="C409" s="164" t="s">
        <v>997</v>
      </c>
      <c r="D409" s="164" t="s">
        <v>257</v>
      </c>
      <c r="E409" s="164" t="s">
        <v>1443</v>
      </c>
      <c r="F409" s="164" t="s">
        <v>240</v>
      </c>
      <c r="G409" s="165">
        <v>2025</v>
      </c>
      <c r="H409" s="164" t="s">
        <v>1443</v>
      </c>
      <c r="I409" s="164" t="s">
        <v>1461</v>
      </c>
      <c r="J409" s="92" t="s">
        <v>1445</v>
      </c>
    </row>
    <row r="410" spans="1:10">
      <c r="A410" s="100" t="str">
        <f t="shared" si="6"/>
        <v>物理学及応用物理学研究Ｂ　小澤　徹【530411000222】</v>
      </c>
      <c r="B410" s="164" t="s">
        <v>1462</v>
      </c>
      <c r="C410" s="164" t="s">
        <v>997</v>
      </c>
      <c r="D410" s="164" t="s">
        <v>257</v>
      </c>
      <c r="E410" s="164" t="s">
        <v>1443</v>
      </c>
      <c r="F410" s="164" t="s">
        <v>254</v>
      </c>
      <c r="G410" s="165">
        <v>2025</v>
      </c>
      <c r="H410" s="164" t="s">
        <v>1443</v>
      </c>
      <c r="I410" s="164" t="s">
        <v>1463</v>
      </c>
      <c r="J410" s="92" t="s">
        <v>1445</v>
      </c>
    </row>
    <row r="411" spans="1:10">
      <c r="A411" s="100" t="str">
        <f t="shared" si="6"/>
        <v>物理学及応用物理学研究Ｂ　片岡　淳【530411000223】</v>
      </c>
      <c r="B411" s="164" t="s">
        <v>1464</v>
      </c>
      <c r="C411" s="164" t="s">
        <v>997</v>
      </c>
      <c r="D411" s="164" t="s">
        <v>257</v>
      </c>
      <c r="E411" s="164" t="s">
        <v>1443</v>
      </c>
      <c r="F411" s="164" t="s">
        <v>259</v>
      </c>
      <c r="G411" s="165">
        <v>2025</v>
      </c>
      <c r="H411" s="164" t="s">
        <v>1443</v>
      </c>
      <c r="I411" s="164" t="s">
        <v>1465</v>
      </c>
      <c r="J411" s="92" t="s">
        <v>1445</v>
      </c>
    </row>
    <row r="412" spans="1:10">
      <c r="A412" s="100" t="str">
        <f t="shared" si="6"/>
        <v>物理学及応用物理学研究Ｂ　安倍　博之【530411000224】</v>
      </c>
      <c r="B412" s="164" t="s">
        <v>1466</v>
      </c>
      <c r="C412" s="164" t="s">
        <v>997</v>
      </c>
      <c r="D412" s="164" t="s">
        <v>257</v>
      </c>
      <c r="E412" s="164" t="s">
        <v>1443</v>
      </c>
      <c r="F412" s="164" t="s">
        <v>263</v>
      </c>
      <c r="G412" s="165">
        <v>2025</v>
      </c>
      <c r="H412" s="164" t="s">
        <v>1443</v>
      </c>
      <c r="I412" s="164" t="s">
        <v>1467</v>
      </c>
      <c r="J412" s="92" t="s">
        <v>1445</v>
      </c>
    </row>
    <row r="413" spans="1:10">
      <c r="A413" s="100" t="str">
        <f t="shared" si="6"/>
        <v>物理学及応用物理学研究Ｂ　新倉　弘倫【530411000225】</v>
      </c>
      <c r="B413" s="164" t="s">
        <v>1468</v>
      </c>
      <c r="C413" s="164" t="s">
        <v>997</v>
      </c>
      <c r="D413" s="164" t="s">
        <v>257</v>
      </c>
      <c r="E413" s="164" t="s">
        <v>1443</v>
      </c>
      <c r="F413" s="164" t="s">
        <v>265</v>
      </c>
      <c r="G413" s="165">
        <v>2025</v>
      </c>
      <c r="H413" s="164" t="s">
        <v>1443</v>
      </c>
      <c r="I413" s="164" t="s">
        <v>1469</v>
      </c>
      <c r="J413" s="92" t="s">
        <v>1445</v>
      </c>
    </row>
    <row r="414" spans="1:10">
      <c r="A414" s="100" t="str">
        <f t="shared" si="6"/>
        <v>物理学及応用物理学研究Ｂ　青木　隆朗【530411000226】</v>
      </c>
      <c r="B414" s="164" t="s">
        <v>1470</v>
      </c>
      <c r="C414" s="164" t="s">
        <v>997</v>
      </c>
      <c r="D414" s="164" t="s">
        <v>257</v>
      </c>
      <c r="E414" s="164" t="s">
        <v>1443</v>
      </c>
      <c r="F414" s="164" t="s">
        <v>269</v>
      </c>
      <c r="G414" s="165">
        <v>2025</v>
      </c>
      <c r="H414" s="164" t="s">
        <v>1443</v>
      </c>
      <c r="I414" s="164" t="s">
        <v>1471</v>
      </c>
      <c r="J414" s="92" t="s">
        <v>1445</v>
      </c>
    </row>
    <row r="415" spans="1:10">
      <c r="A415" s="100" t="str">
        <f t="shared" si="6"/>
        <v>物理学及応用物理学研究Ｂ　原山　卓久【530411000228】</v>
      </c>
      <c r="B415" s="164" t="s">
        <v>1472</v>
      </c>
      <c r="C415" s="164" t="s">
        <v>997</v>
      </c>
      <c r="D415" s="164" t="s">
        <v>257</v>
      </c>
      <c r="E415" s="164" t="s">
        <v>1443</v>
      </c>
      <c r="F415" s="164" t="s">
        <v>277</v>
      </c>
      <c r="G415" s="165">
        <v>2025</v>
      </c>
      <c r="H415" s="164" t="s">
        <v>1443</v>
      </c>
      <c r="I415" s="164" t="s">
        <v>1473</v>
      </c>
      <c r="J415" s="92" t="s">
        <v>1445</v>
      </c>
    </row>
    <row r="416" spans="1:10">
      <c r="A416" s="100" t="str">
        <f t="shared" si="6"/>
        <v>物理学及応用物理学研究Ｂ　上田　太郎【530411000229】</v>
      </c>
      <c r="B416" s="164" t="s">
        <v>1474</v>
      </c>
      <c r="C416" s="164" t="s">
        <v>997</v>
      </c>
      <c r="D416" s="164" t="s">
        <v>257</v>
      </c>
      <c r="E416" s="164" t="s">
        <v>1443</v>
      </c>
      <c r="F416" s="164" t="s">
        <v>281</v>
      </c>
      <c r="G416" s="165">
        <v>2025</v>
      </c>
      <c r="H416" s="164" t="s">
        <v>1443</v>
      </c>
      <c r="I416" s="164" t="s">
        <v>1475</v>
      </c>
      <c r="J416" s="92" t="s">
        <v>1445</v>
      </c>
    </row>
    <row r="417" spans="1:10">
      <c r="A417" s="100" t="str">
        <f t="shared" si="6"/>
        <v>物理学及応用物理学研究Ｂ　安田　賢二【530411000230】</v>
      </c>
      <c r="B417" s="164" t="s">
        <v>1476</v>
      </c>
      <c r="C417" s="164" t="s">
        <v>997</v>
      </c>
      <c r="D417" s="164" t="s">
        <v>257</v>
      </c>
      <c r="E417" s="164" t="s">
        <v>1443</v>
      </c>
      <c r="F417" s="164" t="s">
        <v>285</v>
      </c>
      <c r="G417" s="165">
        <v>2025</v>
      </c>
      <c r="H417" s="164" t="s">
        <v>1443</v>
      </c>
      <c r="I417" s="164" t="s">
        <v>1477</v>
      </c>
      <c r="J417" s="92" t="s">
        <v>1445</v>
      </c>
    </row>
    <row r="418" spans="1:10">
      <c r="A418" s="100" t="str">
        <f t="shared" si="6"/>
        <v>物理学及応用物理学研究Ｂ　長谷川　剛【530411000231】</v>
      </c>
      <c r="B418" s="164" t="s">
        <v>1478</v>
      </c>
      <c r="C418" s="164" t="s">
        <v>997</v>
      </c>
      <c r="D418" s="164" t="s">
        <v>257</v>
      </c>
      <c r="E418" s="164" t="s">
        <v>1443</v>
      </c>
      <c r="F418" s="164" t="s">
        <v>287</v>
      </c>
      <c r="G418" s="165">
        <v>2025</v>
      </c>
      <c r="H418" s="164" t="s">
        <v>1443</v>
      </c>
      <c r="I418" s="164" t="s">
        <v>1479</v>
      </c>
      <c r="J418" s="92" t="s">
        <v>1445</v>
      </c>
    </row>
    <row r="419" spans="1:10">
      <c r="A419" s="100" t="str">
        <f t="shared" si="6"/>
        <v>物理学及応用物理学研究Ｂ　溝川　貴司【530411000232】</v>
      </c>
      <c r="B419" s="164" t="s">
        <v>1480</v>
      </c>
      <c r="C419" s="164" t="s">
        <v>997</v>
      </c>
      <c r="D419" s="164" t="s">
        <v>257</v>
      </c>
      <c r="E419" s="164" t="s">
        <v>1443</v>
      </c>
      <c r="F419" s="164" t="s">
        <v>289</v>
      </c>
      <c r="G419" s="165">
        <v>2025</v>
      </c>
      <c r="H419" s="164" t="s">
        <v>1443</v>
      </c>
      <c r="I419" s="164" t="s">
        <v>1481</v>
      </c>
      <c r="J419" s="92" t="s">
        <v>1445</v>
      </c>
    </row>
    <row r="420" spans="1:10">
      <c r="A420" s="100" t="str">
        <f t="shared" si="6"/>
        <v>物理学及応用物理学研究B　小池　茂昭【530411000233】</v>
      </c>
      <c r="B420" s="164" t="s">
        <v>1482</v>
      </c>
      <c r="C420" s="164" t="s">
        <v>997</v>
      </c>
      <c r="D420" s="164" t="s">
        <v>257</v>
      </c>
      <c r="E420" s="164" t="s">
        <v>1443</v>
      </c>
      <c r="F420" s="164" t="s">
        <v>291</v>
      </c>
      <c r="G420" s="165">
        <v>2025</v>
      </c>
      <c r="H420" s="164" t="s">
        <v>1443</v>
      </c>
      <c r="I420" s="164" t="s">
        <v>1483</v>
      </c>
      <c r="J420" s="92" t="s">
        <v>1484</v>
      </c>
    </row>
    <row r="421" spans="1:10">
      <c r="A421" s="100" t="str">
        <f t="shared" si="6"/>
        <v>物理学及応用物理学研究B　井上　昭雄【530411000234】</v>
      </c>
      <c r="B421" s="164" t="s">
        <v>1485</v>
      </c>
      <c r="C421" s="164" t="s">
        <v>997</v>
      </c>
      <c r="D421" s="164" t="s">
        <v>257</v>
      </c>
      <c r="E421" s="164" t="s">
        <v>1443</v>
      </c>
      <c r="F421" s="164" t="s">
        <v>293</v>
      </c>
      <c r="G421" s="165">
        <v>2025</v>
      </c>
      <c r="H421" s="164" t="s">
        <v>1443</v>
      </c>
      <c r="I421" s="164" t="s">
        <v>1486</v>
      </c>
      <c r="J421" s="92" t="s">
        <v>1484</v>
      </c>
    </row>
    <row r="422" spans="1:10">
      <c r="A422" s="100" t="str">
        <f t="shared" si="6"/>
        <v>物理学及応用物理学研究Ｂ　高山　あかり【530411000235】</v>
      </c>
      <c r="B422" s="164" t="s">
        <v>1487</v>
      </c>
      <c r="C422" s="164" t="s">
        <v>997</v>
      </c>
      <c r="D422" s="164" t="s">
        <v>257</v>
      </c>
      <c r="E422" s="164" t="s">
        <v>1443</v>
      </c>
      <c r="F422" s="164" t="s">
        <v>295</v>
      </c>
      <c r="G422" s="165">
        <v>2025</v>
      </c>
      <c r="H422" s="164" t="s">
        <v>1443</v>
      </c>
      <c r="I422" s="164" t="s">
        <v>1488</v>
      </c>
      <c r="J422" s="92" t="s">
        <v>1445</v>
      </c>
    </row>
    <row r="423" spans="1:10">
      <c r="A423" s="100" t="str">
        <f t="shared" si="6"/>
        <v>物理学及応用物理学研究Ｂ　望月　維人【530411000236】</v>
      </c>
      <c r="B423" s="164" t="s">
        <v>1489</v>
      </c>
      <c r="C423" s="164" t="s">
        <v>997</v>
      </c>
      <c r="D423" s="164" t="s">
        <v>257</v>
      </c>
      <c r="E423" s="164" t="s">
        <v>1443</v>
      </c>
      <c r="F423" s="164" t="s">
        <v>297</v>
      </c>
      <c r="G423" s="165">
        <v>2025</v>
      </c>
      <c r="H423" s="164" t="s">
        <v>1443</v>
      </c>
      <c r="I423" s="164" t="s">
        <v>1490</v>
      </c>
      <c r="J423" s="92" t="s">
        <v>1445</v>
      </c>
    </row>
    <row r="424" spans="1:10">
      <c r="A424" s="100" t="str">
        <f t="shared" si="6"/>
        <v>物理学及応用物理学研究Ｂ　澤田　秀之【530411000237】</v>
      </c>
      <c r="B424" s="164" t="s">
        <v>1491</v>
      </c>
      <c r="C424" s="164" t="s">
        <v>997</v>
      </c>
      <c r="D424" s="164" t="s">
        <v>257</v>
      </c>
      <c r="E424" s="164" t="s">
        <v>1443</v>
      </c>
      <c r="F424" s="164" t="s">
        <v>299</v>
      </c>
      <c r="G424" s="165">
        <v>2025</v>
      </c>
      <c r="H424" s="164" t="s">
        <v>1443</v>
      </c>
      <c r="I424" s="164" t="s">
        <v>1492</v>
      </c>
      <c r="J424" s="92" t="s">
        <v>1445</v>
      </c>
    </row>
    <row r="425" spans="1:10">
      <c r="A425" s="100" t="str">
        <f t="shared" si="6"/>
        <v>物理学及応用物理学研究Ｂ　北　智洋【530411000238】</v>
      </c>
      <c r="B425" s="164" t="s">
        <v>1493</v>
      </c>
      <c r="C425" s="164" t="s">
        <v>997</v>
      </c>
      <c r="D425" s="164" t="s">
        <v>257</v>
      </c>
      <c r="E425" s="164" t="s">
        <v>1443</v>
      </c>
      <c r="F425" s="164" t="s">
        <v>301</v>
      </c>
      <c r="G425" s="165">
        <v>2025</v>
      </c>
      <c r="H425" s="164" t="s">
        <v>1443</v>
      </c>
      <c r="I425" s="164" t="s">
        <v>1494</v>
      </c>
      <c r="J425" s="92" t="s">
        <v>1445</v>
      </c>
    </row>
    <row r="426" spans="1:10">
      <c r="A426" s="100" t="str">
        <f t="shared" si="6"/>
        <v>物理学及応用物理学研究Ｂ　辻川　信二【530411000239】</v>
      </c>
      <c r="B426" s="164" t="s">
        <v>1495</v>
      </c>
      <c r="C426" s="164" t="s">
        <v>997</v>
      </c>
      <c r="D426" s="164" t="s">
        <v>257</v>
      </c>
      <c r="E426" s="164" t="s">
        <v>1443</v>
      </c>
      <c r="F426" s="164" t="s">
        <v>303</v>
      </c>
      <c r="G426" s="165">
        <v>2025</v>
      </c>
      <c r="H426" s="164" t="s">
        <v>1443</v>
      </c>
      <c r="I426" s="164" t="s">
        <v>1496</v>
      </c>
      <c r="J426" s="92" t="s">
        <v>1445</v>
      </c>
    </row>
    <row r="427" spans="1:10">
      <c r="A427" s="100" t="str">
        <f t="shared" si="6"/>
        <v>物理学及応用物理学研究Ｂ　福原　武【530411000240】</v>
      </c>
      <c r="B427" s="164" t="s">
        <v>1497</v>
      </c>
      <c r="C427" s="164" t="s">
        <v>997</v>
      </c>
      <c r="D427" s="164" t="s">
        <v>257</v>
      </c>
      <c r="E427" s="164" t="s">
        <v>1443</v>
      </c>
      <c r="F427" s="164" t="s">
        <v>305</v>
      </c>
      <c r="G427" s="165">
        <v>2025</v>
      </c>
      <c r="H427" s="164" t="s">
        <v>1443</v>
      </c>
      <c r="I427" s="164" t="s">
        <v>1498</v>
      </c>
      <c r="J427" s="92" t="s">
        <v>1445</v>
      </c>
    </row>
    <row r="428" spans="1:10">
      <c r="A428" s="100" t="str">
        <f t="shared" si="6"/>
        <v>化学・生命化学研究　鹿又　宣弘【530411000303】</v>
      </c>
      <c r="B428" s="164" t="s">
        <v>1499</v>
      </c>
      <c r="C428" s="164" t="s">
        <v>997</v>
      </c>
      <c r="D428" s="164" t="s">
        <v>257</v>
      </c>
      <c r="E428" s="164" t="s">
        <v>1500</v>
      </c>
      <c r="F428" s="164" t="s">
        <v>173</v>
      </c>
      <c r="G428" s="165">
        <v>2025</v>
      </c>
      <c r="H428" s="164" t="s">
        <v>1500</v>
      </c>
      <c r="I428" s="164" t="s">
        <v>1501</v>
      </c>
      <c r="J428" s="92" t="s">
        <v>1502</v>
      </c>
    </row>
    <row r="429" spans="1:10">
      <c r="A429" s="100" t="str">
        <f t="shared" si="6"/>
        <v>化学・生命化学研究　中田　雅久【530411000304】</v>
      </c>
      <c r="B429" s="164" t="s">
        <v>1503</v>
      </c>
      <c r="C429" s="164" t="s">
        <v>997</v>
      </c>
      <c r="D429" s="164" t="s">
        <v>257</v>
      </c>
      <c r="E429" s="164" t="s">
        <v>1500</v>
      </c>
      <c r="F429" s="164" t="s">
        <v>183</v>
      </c>
      <c r="G429" s="165">
        <v>2025</v>
      </c>
      <c r="H429" s="164" t="s">
        <v>1500</v>
      </c>
      <c r="I429" s="164" t="s">
        <v>1504</v>
      </c>
      <c r="J429" s="92" t="s">
        <v>1502</v>
      </c>
    </row>
    <row r="430" spans="1:10">
      <c r="A430" s="100" t="str">
        <f t="shared" si="6"/>
        <v>化学・生命化学研究　中井　浩巳【530411000305】</v>
      </c>
      <c r="B430" s="164" t="s">
        <v>1505</v>
      </c>
      <c r="C430" s="164" t="s">
        <v>997</v>
      </c>
      <c r="D430" s="164" t="s">
        <v>257</v>
      </c>
      <c r="E430" s="164" t="s">
        <v>1500</v>
      </c>
      <c r="F430" s="164" t="s">
        <v>195</v>
      </c>
      <c r="G430" s="165">
        <v>2025</v>
      </c>
      <c r="H430" s="164" t="s">
        <v>1500</v>
      </c>
      <c r="I430" s="164" t="s">
        <v>1506</v>
      </c>
      <c r="J430" s="92" t="s">
        <v>1502</v>
      </c>
    </row>
    <row r="431" spans="1:10">
      <c r="A431" s="100" t="str">
        <f t="shared" si="6"/>
        <v>化学・生命化学研究　柴田　高範【530411000306】</v>
      </c>
      <c r="B431" s="164" t="s">
        <v>1095</v>
      </c>
      <c r="C431" s="164" t="s">
        <v>997</v>
      </c>
      <c r="D431" s="164" t="s">
        <v>257</v>
      </c>
      <c r="E431" s="164" t="s">
        <v>1500</v>
      </c>
      <c r="F431" s="164" t="s">
        <v>202</v>
      </c>
      <c r="G431" s="165">
        <v>2025</v>
      </c>
      <c r="H431" s="164" t="s">
        <v>1500</v>
      </c>
      <c r="I431" s="164" t="s">
        <v>1507</v>
      </c>
      <c r="J431" s="92" t="s">
        <v>1502</v>
      </c>
    </row>
    <row r="432" spans="1:10">
      <c r="A432" s="100" t="str">
        <f t="shared" si="6"/>
        <v>化学・生命化学研究　山口　正【530411000307】</v>
      </c>
      <c r="B432" s="164" t="s">
        <v>1508</v>
      </c>
      <c r="C432" s="164" t="s">
        <v>997</v>
      </c>
      <c r="D432" s="164" t="s">
        <v>257</v>
      </c>
      <c r="E432" s="164" t="s">
        <v>1500</v>
      </c>
      <c r="F432" s="164" t="s">
        <v>205</v>
      </c>
      <c r="G432" s="165">
        <v>2025</v>
      </c>
      <c r="H432" s="164" t="s">
        <v>1500</v>
      </c>
      <c r="I432" s="164" t="s">
        <v>1509</v>
      </c>
      <c r="J432" s="92" t="s">
        <v>1502</v>
      </c>
    </row>
    <row r="433" spans="1:10">
      <c r="A433" s="100" t="str">
        <f t="shared" si="6"/>
        <v>化学・生命化学研究　中尾　洋一【530411000308】</v>
      </c>
      <c r="B433" s="164" t="s">
        <v>1510</v>
      </c>
      <c r="C433" s="164" t="s">
        <v>997</v>
      </c>
      <c r="D433" s="164" t="s">
        <v>257</v>
      </c>
      <c r="E433" s="164" t="s">
        <v>1500</v>
      </c>
      <c r="F433" s="164" t="s">
        <v>208</v>
      </c>
      <c r="G433" s="165">
        <v>2025</v>
      </c>
      <c r="H433" s="164" t="s">
        <v>1500</v>
      </c>
      <c r="I433" s="164" t="s">
        <v>1511</v>
      </c>
      <c r="J433" s="92" t="s">
        <v>1502</v>
      </c>
    </row>
    <row r="434" spans="1:10">
      <c r="A434" s="100" t="str">
        <f t="shared" si="6"/>
        <v>化学・生命化学研究　小出　隆規【530411000309】</v>
      </c>
      <c r="B434" s="164" t="s">
        <v>1512</v>
      </c>
      <c r="C434" s="164" t="s">
        <v>997</v>
      </c>
      <c r="D434" s="164" t="s">
        <v>257</v>
      </c>
      <c r="E434" s="164" t="s">
        <v>1500</v>
      </c>
      <c r="F434" s="164" t="s">
        <v>211</v>
      </c>
      <c r="G434" s="165">
        <v>2025</v>
      </c>
      <c r="H434" s="164" t="s">
        <v>1500</v>
      </c>
      <c r="I434" s="164" t="s">
        <v>1513</v>
      </c>
      <c r="J434" s="92" t="s">
        <v>1502</v>
      </c>
    </row>
    <row r="435" spans="1:10">
      <c r="A435" s="100" t="str">
        <f t="shared" si="6"/>
        <v>化学・生命化学研究　寺田　泰比古【530411000310】</v>
      </c>
      <c r="B435" s="164" t="s">
        <v>1514</v>
      </c>
      <c r="C435" s="164" t="s">
        <v>997</v>
      </c>
      <c r="D435" s="164" t="s">
        <v>257</v>
      </c>
      <c r="E435" s="164" t="s">
        <v>1500</v>
      </c>
      <c r="F435" s="164" t="s">
        <v>190</v>
      </c>
      <c r="G435" s="165">
        <v>2025</v>
      </c>
      <c r="H435" s="164" t="s">
        <v>1500</v>
      </c>
      <c r="I435" s="164" t="s">
        <v>1515</v>
      </c>
      <c r="J435" s="92" t="s">
        <v>1502</v>
      </c>
    </row>
    <row r="436" spans="1:10">
      <c r="A436" s="100" t="str">
        <f t="shared" si="6"/>
        <v>化学・生命化学研究　井村　考平【530411000311】</v>
      </c>
      <c r="B436" s="164" t="s">
        <v>1516</v>
      </c>
      <c r="C436" s="164" t="s">
        <v>997</v>
      </c>
      <c r="D436" s="164" t="s">
        <v>257</v>
      </c>
      <c r="E436" s="164" t="s">
        <v>1500</v>
      </c>
      <c r="F436" s="164" t="s">
        <v>216</v>
      </c>
      <c r="G436" s="165">
        <v>2025</v>
      </c>
      <c r="H436" s="164" t="s">
        <v>1500</v>
      </c>
      <c r="I436" s="164" t="s">
        <v>1517</v>
      </c>
      <c r="J436" s="92" t="s">
        <v>1502</v>
      </c>
    </row>
    <row r="437" spans="1:10">
      <c r="A437" s="100" t="str">
        <f t="shared" si="6"/>
        <v>化学・生命化学研究　石井　あゆみ【530411000312】</v>
      </c>
      <c r="B437" s="164" t="s">
        <v>1518</v>
      </c>
      <c r="C437" s="164" t="s">
        <v>997</v>
      </c>
      <c r="D437" s="164" t="s">
        <v>257</v>
      </c>
      <c r="E437" s="164" t="s">
        <v>1500</v>
      </c>
      <c r="F437" s="164" t="s">
        <v>219</v>
      </c>
      <c r="G437" s="165">
        <v>2025</v>
      </c>
      <c r="H437" s="164" t="s">
        <v>1500</v>
      </c>
      <c r="I437" s="164" t="s">
        <v>1519</v>
      </c>
      <c r="J437" s="92" t="s">
        <v>1502</v>
      </c>
    </row>
    <row r="438" spans="1:10">
      <c r="A438" s="100" t="str">
        <f t="shared" si="6"/>
        <v>応用化学研究Ａ　小柳津　研一【530411000401】</v>
      </c>
      <c r="B438" s="164" t="s">
        <v>1129</v>
      </c>
      <c r="C438" s="164" t="s">
        <v>997</v>
      </c>
      <c r="D438" s="164" t="s">
        <v>257</v>
      </c>
      <c r="E438" s="164" t="s">
        <v>1520</v>
      </c>
      <c r="F438" s="164" t="s">
        <v>147</v>
      </c>
      <c r="G438" s="165">
        <v>2025</v>
      </c>
      <c r="H438" s="164" t="s">
        <v>1520</v>
      </c>
      <c r="I438" s="164" t="s">
        <v>1521</v>
      </c>
      <c r="J438" s="92" t="s">
        <v>1522</v>
      </c>
    </row>
    <row r="439" spans="1:10">
      <c r="A439" s="100" t="str">
        <f t="shared" si="6"/>
        <v>応用化学研究Ａ　松方　正彦【530411000402】</v>
      </c>
      <c r="B439" s="164" t="s">
        <v>1523</v>
      </c>
      <c r="C439" s="164" t="s">
        <v>997</v>
      </c>
      <c r="D439" s="164" t="s">
        <v>257</v>
      </c>
      <c r="E439" s="164" t="s">
        <v>1520</v>
      </c>
      <c r="F439" s="164" t="s">
        <v>160</v>
      </c>
      <c r="G439" s="165">
        <v>2025</v>
      </c>
      <c r="H439" s="164" t="s">
        <v>1520</v>
      </c>
      <c r="I439" s="164" t="s">
        <v>1524</v>
      </c>
      <c r="J439" s="92" t="s">
        <v>1522</v>
      </c>
    </row>
    <row r="440" spans="1:10">
      <c r="A440" s="100" t="str">
        <f t="shared" si="6"/>
        <v>応用化学研究Ａ　桐村　光太郎【530411000404】</v>
      </c>
      <c r="B440" s="164" t="s">
        <v>1525</v>
      </c>
      <c r="C440" s="164" t="s">
        <v>997</v>
      </c>
      <c r="D440" s="164" t="s">
        <v>257</v>
      </c>
      <c r="E440" s="164" t="s">
        <v>1520</v>
      </c>
      <c r="F440" s="164" t="s">
        <v>183</v>
      </c>
      <c r="G440" s="165">
        <v>2025</v>
      </c>
      <c r="H440" s="164" t="s">
        <v>1520</v>
      </c>
      <c r="I440" s="164" t="s">
        <v>1526</v>
      </c>
      <c r="J440" s="92" t="s">
        <v>1522</v>
      </c>
    </row>
    <row r="441" spans="1:10">
      <c r="A441" s="100" t="str">
        <f t="shared" si="6"/>
        <v>応用化学研究Ａ　菅原　義之【530411000405】</v>
      </c>
      <c r="B441" s="164" t="s">
        <v>1527</v>
      </c>
      <c r="C441" s="164" t="s">
        <v>997</v>
      </c>
      <c r="D441" s="164" t="s">
        <v>257</v>
      </c>
      <c r="E441" s="164" t="s">
        <v>1520</v>
      </c>
      <c r="F441" s="164" t="s">
        <v>195</v>
      </c>
      <c r="G441" s="165">
        <v>2025</v>
      </c>
      <c r="H441" s="164" t="s">
        <v>1520</v>
      </c>
      <c r="I441" s="164" t="s">
        <v>1528</v>
      </c>
      <c r="J441" s="92" t="s">
        <v>1522</v>
      </c>
    </row>
    <row r="442" spans="1:10">
      <c r="A442" s="100" t="str">
        <f t="shared" si="6"/>
        <v>応用化学研究Ａ　本間　敬之【530411000407】</v>
      </c>
      <c r="B442" s="164" t="s">
        <v>1529</v>
      </c>
      <c r="C442" s="164" t="s">
        <v>997</v>
      </c>
      <c r="D442" s="164" t="s">
        <v>257</v>
      </c>
      <c r="E442" s="164" t="s">
        <v>1520</v>
      </c>
      <c r="F442" s="164" t="s">
        <v>205</v>
      </c>
      <c r="G442" s="165">
        <v>2025</v>
      </c>
      <c r="H442" s="164" t="s">
        <v>1520</v>
      </c>
      <c r="I442" s="164" t="s">
        <v>1530</v>
      </c>
      <c r="J442" s="92" t="s">
        <v>1522</v>
      </c>
    </row>
    <row r="443" spans="1:10">
      <c r="A443" s="100" t="str">
        <f t="shared" si="6"/>
        <v>応用化学研究Ａ　木野　邦器【530411000409】</v>
      </c>
      <c r="B443" s="164" t="s">
        <v>1531</v>
      </c>
      <c r="C443" s="164" t="s">
        <v>997</v>
      </c>
      <c r="D443" s="164" t="s">
        <v>257</v>
      </c>
      <c r="E443" s="164" t="s">
        <v>1520</v>
      </c>
      <c r="F443" s="164" t="s">
        <v>211</v>
      </c>
      <c r="G443" s="165">
        <v>2025</v>
      </c>
      <c r="H443" s="164" t="s">
        <v>1520</v>
      </c>
      <c r="I443" s="164" t="s">
        <v>1532</v>
      </c>
      <c r="J443" s="92" t="s">
        <v>1522</v>
      </c>
    </row>
    <row r="444" spans="1:10">
      <c r="A444" s="100" t="str">
        <f t="shared" si="6"/>
        <v>応用化学研究Ａ　細川　誠二郎【530411000410】</v>
      </c>
      <c r="B444" s="164" t="s">
        <v>1533</v>
      </c>
      <c r="C444" s="164" t="s">
        <v>997</v>
      </c>
      <c r="D444" s="164" t="s">
        <v>257</v>
      </c>
      <c r="E444" s="164" t="s">
        <v>1520</v>
      </c>
      <c r="F444" s="164" t="s">
        <v>190</v>
      </c>
      <c r="G444" s="165">
        <v>2025</v>
      </c>
      <c r="H444" s="164" t="s">
        <v>1520</v>
      </c>
      <c r="I444" s="164" t="s">
        <v>1534</v>
      </c>
      <c r="J444" s="92" t="s">
        <v>1522</v>
      </c>
    </row>
    <row r="445" spans="1:10">
      <c r="A445" s="100" t="str">
        <f t="shared" si="6"/>
        <v>応用化学研究Ａ　下嶋　敦【530411000411】</v>
      </c>
      <c r="B445" s="164" t="s">
        <v>1535</v>
      </c>
      <c r="C445" s="164" t="s">
        <v>997</v>
      </c>
      <c r="D445" s="164" t="s">
        <v>257</v>
      </c>
      <c r="E445" s="164" t="s">
        <v>1520</v>
      </c>
      <c r="F445" s="164" t="s">
        <v>216</v>
      </c>
      <c r="G445" s="165">
        <v>2025</v>
      </c>
      <c r="H445" s="164" t="s">
        <v>1520</v>
      </c>
      <c r="I445" s="164" t="s">
        <v>1536</v>
      </c>
      <c r="J445" s="92" t="s">
        <v>1522</v>
      </c>
    </row>
    <row r="446" spans="1:10">
      <c r="A446" s="100" t="str">
        <f t="shared" si="6"/>
        <v>応用化学研究Ａ　野田　優【530411000412】</v>
      </c>
      <c r="B446" s="164" t="s">
        <v>1537</v>
      </c>
      <c r="C446" s="164" t="s">
        <v>997</v>
      </c>
      <c r="D446" s="164" t="s">
        <v>257</v>
      </c>
      <c r="E446" s="164" t="s">
        <v>1520</v>
      </c>
      <c r="F446" s="164" t="s">
        <v>219</v>
      </c>
      <c r="G446" s="165">
        <v>2025</v>
      </c>
      <c r="H446" s="164" t="s">
        <v>1520</v>
      </c>
      <c r="I446" s="164" t="s">
        <v>1538</v>
      </c>
      <c r="J446" s="92" t="s">
        <v>1522</v>
      </c>
    </row>
    <row r="447" spans="1:10">
      <c r="A447" s="100" t="str">
        <f t="shared" si="6"/>
        <v>応用化学研究Ａ　山口　潤一郎【530411000416】</v>
      </c>
      <c r="B447" s="164" t="s">
        <v>1539</v>
      </c>
      <c r="C447" s="164" t="s">
        <v>997</v>
      </c>
      <c r="D447" s="164" t="s">
        <v>257</v>
      </c>
      <c r="E447" s="164" t="s">
        <v>1520</v>
      </c>
      <c r="F447" s="164" t="s">
        <v>231</v>
      </c>
      <c r="G447" s="165">
        <v>2025</v>
      </c>
      <c r="H447" s="164" t="s">
        <v>1520</v>
      </c>
      <c r="I447" s="164" t="s">
        <v>1540</v>
      </c>
      <c r="J447" s="92" t="s">
        <v>1522</v>
      </c>
    </row>
    <row r="448" spans="1:10">
      <c r="A448" s="100" t="str">
        <f t="shared" si="6"/>
        <v>応用化学研究Ａ　門間　聰之【530411000417】</v>
      </c>
      <c r="B448" s="164" t="s">
        <v>1541</v>
      </c>
      <c r="C448" s="164" t="s">
        <v>997</v>
      </c>
      <c r="D448" s="164" t="s">
        <v>257</v>
      </c>
      <c r="E448" s="164" t="s">
        <v>1520</v>
      </c>
      <c r="F448" s="164" t="s">
        <v>234</v>
      </c>
      <c r="G448" s="165">
        <v>2025</v>
      </c>
      <c r="H448" s="164" t="s">
        <v>1520</v>
      </c>
      <c r="I448" s="164" t="s">
        <v>1542</v>
      </c>
      <c r="J448" s="92" t="s">
        <v>1522</v>
      </c>
    </row>
    <row r="449" spans="1:10">
      <c r="A449" s="100" t="str">
        <f t="shared" si="6"/>
        <v>応用化学研究Ａ　江口　美陽【530411000418】</v>
      </c>
      <c r="B449" s="164" t="s">
        <v>1543</v>
      </c>
      <c r="C449" s="164" t="s">
        <v>997</v>
      </c>
      <c r="D449" s="164" t="s">
        <v>257</v>
      </c>
      <c r="E449" s="164" t="s">
        <v>1520</v>
      </c>
      <c r="F449" s="164" t="s">
        <v>237</v>
      </c>
      <c r="G449" s="165">
        <v>2025</v>
      </c>
      <c r="H449" s="164" t="s">
        <v>1520</v>
      </c>
      <c r="I449" s="164" t="s">
        <v>1544</v>
      </c>
      <c r="J449" s="92" t="s">
        <v>1522</v>
      </c>
    </row>
    <row r="450" spans="1:10">
      <c r="A450" s="100" t="str">
        <f t="shared" si="6"/>
        <v>応用化学研究Ａ　福永　明彦【530411000419】</v>
      </c>
      <c r="B450" s="164" t="s">
        <v>1545</v>
      </c>
      <c r="C450" s="164" t="s">
        <v>997</v>
      </c>
      <c r="D450" s="164" t="s">
        <v>257</v>
      </c>
      <c r="E450" s="164" t="s">
        <v>1520</v>
      </c>
      <c r="F450" s="164" t="s">
        <v>240</v>
      </c>
      <c r="G450" s="165">
        <v>2025</v>
      </c>
      <c r="H450" s="164" t="s">
        <v>1520</v>
      </c>
      <c r="I450" s="164" t="s">
        <v>1546</v>
      </c>
      <c r="J450" s="92" t="s">
        <v>1522</v>
      </c>
    </row>
    <row r="451" spans="1:10">
      <c r="A451" s="100" t="str">
        <f t="shared" si="6"/>
        <v>応用化学研究Ｂ　関根　泰【530411000501】</v>
      </c>
      <c r="B451" s="164" t="s">
        <v>1132</v>
      </c>
      <c r="C451" s="164" t="s">
        <v>997</v>
      </c>
      <c r="D451" s="164" t="s">
        <v>257</v>
      </c>
      <c r="E451" s="164" t="s">
        <v>1547</v>
      </c>
      <c r="F451" s="164" t="s">
        <v>147</v>
      </c>
      <c r="G451" s="165">
        <v>2025</v>
      </c>
      <c r="H451" s="164" t="s">
        <v>1547</v>
      </c>
      <c r="I451" s="164" t="s">
        <v>1548</v>
      </c>
      <c r="J451" s="92" t="s">
        <v>1549</v>
      </c>
    </row>
    <row r="452" spans="1:10">
      <c r="A452" s="100" t="str">
        <f t="shared" si="6"/>
        <v>応用化学研究Ｂ　松方　正彦【530411000502】</v>
      </c>
      <c r="B452" s="164" t="s">
        <v>1550</v>
      </c>
      <c r="C452" s="164" t="s">
        <v>997</v>
      </c>
      <c r="D452" s="164" t="s">
        <v>257</v>
      </c>
      <c r="E452" s="164" t="s">
        <v>1547</v>
      </c>
      <c r="F452" s="164" t="s">
        <v>160</v>
      </c>
      <c r="G452" s="165">
        <v>2025</v>
      </c>
      <c r="H452" s="164" t="s">
        <v>1547</v>
      </c>
      <c r="I452" s="164" t="s">
        <v>1551</v>
      </c>
      <c r="J452" s="92" t="s">
        <v>1549</v>
      </c>
    </row>
    <row r="453" spans="1:10">
      <c r="A453" s="100" t="str">
        <f t="shared" si="6"/>
        <v>応用化学研究Ｂ　桐村　光太郎【530411000504】</v>
      </c>
      <c r="B453" s="164" t="s">
        <v>1552</v>
      </c>
      <c r="C453" s="164" t="s">
        <v>997</v>
      </c>
      <c r="D453" s="164" t="s">
        <v>257</v>
      </c>
      <c r="E453" s="164" t="s">
        <v>1547</v>
      </c>
      <c r="F453" s="164" t="s">
        <v>183</v>
      </c>
      <c r="G453" s="165">
        <v>2025</v>
      </c>
      <c r="H453" s="164" t="s">
        <v>1547</v>
      </c>
      <c r="I453" s="164" t="s">
        <v>1553</v>
      </c>
      <c r="J453" s="92" t="s">
        <v>1549</v>
      </c>
    </row>
    <row r="454" spans="1:10">
      <c r="A454" s="100" t="str">
        <f t="shared" si="6"/>
        <v>応用化学研究Ｂ　菅原　義之【530411000505】</v>
      </c>
      <c r="B454" s="164" t="s">
        <v>1554</v>
      </c>
      <c r="C454" s="164" t="s">
        <v>997</v>
      </c>
      <c r="D454" s="164" t="s">
        <v>257</v>
      </c>
      <c r="E454" s="164" t="s">
        <v>1547</v>
      </c>
      <c r="F454" s="164" t="s">
        <v>195</v>
      </c>
      <c r="G454" s="165">
        <v>2025</v>
      </c>
      <c r="H454" s="164" t="s">
        <v>1547</v>
      </c>
      <c r="I454" s="164" t="s">
        <v>1555</v>
      </c>
      <c r="J454" s="92" t="s">
        <v>1549</v>
      </c>
    </row>
    <row r="455" spans="1:10">
      <c r="A455" s="100" t="str">
        <f t="shared" si="6"/>
        <v>応用化学研究Ｂ　本間　敬之【530411000507】</v>
      </c>
      <c r="B455" s="164" t="s">
        <v>1556</v>
      </c>
      <c r="C455" s="164" t="s">
        <v>997</v>
      </c>
      <c r="D455" s="164" t="s">
        <v>257</v>
      </c>
      <c r="E455" s="164" t="s">
        <v>1547</v>
      </c>
      <c r="F455" s="164" t="s">
        <v>205</v>
      </c>
      <c r="G455" s="165">
        <v>2025</v>
      </c>
      <c r="H455" s="164" t="s">
        <v>1547</v>
      </c>
      <c r="I455" s="164" t="s">
        <v>1557</v>
      </c>
      <c r="J455" s="92" t="s">
        <v>1549</v>
      </c>
    </row>
    <row r="456" spans="1:10">
      <c r="A456" s="100" t="str">
        <f t="shared" si="6"/>
        <v>応用化学研究Ｂ　木野　邦器【530411000509】</v>
      </c>
      <c r="B456" s="164" t="s">
        <v>1558</v>
      </c>
      <c r="C456" s="164" t="s">
        <v>997</v>
      </c>
      <c r="D456" s="164" t="s">
        <v>257</v>
      </c>
      <c r="E456" s="164" t="s">
        <v>1547</v>
      </c>
      <c r="F456" s="164" t="s">
        <v>211</v>
      </c>
      <c r="G456" s="165">
        <v>2025</v>
      </c>
      <c r="H456" s="164" t="s">
        <v>1547</v>
      </c>
      <c r="I456" s="164" t="s">
        <v>1559</v>
      </c>
      <c r="J456" s="92" t="s">
        <v>1549</v>
      </c>
    </row>
    <row r="457" spans="1:10">
      <c r="A457" s="100" t="str">
        <f t="shared" si="6"/>
        <v>応用化学研究Ｂ　細川　誠二郎【530411000510】</v>
      </c>
      <c r="B457" s="164" t="s">
        <v>1560</v>
      </c>
      <c r="C457" s="164" t="s">
        <v>997</v>
      </c>
      <c r="D457" s="164" t="s">
        <v>257</v>
      </c>
      <c r="E457" s="164" t="s">
        <v>1547</v>
      </c>
      <c r="F457" s="164" t="s">
        <v>190</v>
      </c>
      <c r="G457" s="165">
        <v>2025</v>
      </c>
      <c r="H457" s="164" t="s">
        <v>1547</v>
      </c>
      <c r="I457" s="164" t="s">
        <v>1561</v>
      </c>
      <c r="J457" s="92" t="s">
        <v>1549</v>
      </c>
    </row>
    <row r="458" spans="1:10">
      <c r="A458" s="100" t="str">
        <f t="shared" ref="A458:A507" si="7">I458&amp;"【"&amp;E458&amp;F458&amp;"】"</f>
        <v>応用化学研究Ｂ　下嶋　敦【530411000511】</v>
      </c>
      <c r="B458" s="164" t="s">
        <v>1562</v>
      </c>
      <c r="C458" s="164" t="s">
        <v>997</v>
      </c>
      <c r="D458" s="164" t="s">
        <v>257</v>
      </c>
      <c r="E458" s="164" t="s">
        <v>1547</v>
      </c>
      <c r="F458" s="164" t="s">
        <v>216</v>
      </c>
      <c r="G458" s="165">
        <v>2025</v>
      </c>
      <c r="H458" s="164" t="s">
        <v>1547</v>
      </c>
      <c r="I458" s="164" t="s">
        <v>1563</v>
      </c>
      <c r="J458" s="92" t="s">
        <v>1549</v>
      </c>
    </row>
    <row r="459" spans="1:10">
      <c r="A459" s="100" t="str">
        <f t="shared" si="7"/>
        <v>応用化学研究Ｂ　野田　優【530411000512】</v>
      </c>
      <c r="B459" s="164" t="s">
        <v>1564</v>
      </c>
      <c r="C459" s="164" t="s">
        <v>997</v>
      </c>
      <c r="D459" s="164" t="s">
        <v>257</v>
      </c>
      <c r="E459" s="164" t="s">
        <v>1547</v>
      </c>
      <c r="F459" s="164" t="s">
        <v>219</v>
      </c>
      <c r="G459" s="165">
        <v>2025</v>
      </c>
      <c r="H459" s="164" t="s">
        <v>1547</v>
      </c>
      <c r="I459" s="164" t="s">
        <v>1565</v>
      </c>
      <c r="J459" s="92" t="s">
        <v>1549</v>
      </c>
    </row>
    <row r="460" spans="1:10">
      <c r="A460" s="100" t="str">
        <f t="shared" si="7"/>
        <v>応用化学研究Ｂ　門間　聰之【530411000513】</v>
      </c>
      <c r="B460" s="164" t="s">
        <v>1566</v>
      </c>
      <c r="C460" s="164" t="s">
        <v>997</v>
      </c>
      <c r="D460" s="164" t="s">
        <v>257</v>
      </c>
      <c r="E460" s="164" t="s">
        <v>1547</v>
      </c>
      <c r="F460" s="164" t="s">
        <v>222</v>
      </c>
      <c r="G460" s="165">
        <v>2025</v>
      </c>
      <c r="H460" s="164" t="s">
        <v>1547</v>
      </c>
      <c r="I460" s="164" t="s">
        <v>1567</v>
      </c>
      <c r="J460" s="92" t="s">
        <v>1549</v>
      </c>
    </row>
    <row r="461" spans="1:10">
      <c r="A461" s="100" t="str">
        <f t="shared" si="7"/>
        <v>応用化学研究Ｂ　山口　潤一郎【530411000515】</v>
      </c>
      <c r="B461" s="164" t="s">
        <v>1568</v>
      </c>
      <c r="C461" s="164" t="s">
        <v>997</v>
      </c>
      <c r="D461" s="164" t="s">
        <v>257</v>
      </c>
      <c r="E461" s="164" t="s">
        <v>1547</v>
      </c>
      <c r="F461" s="164" t="s">
        <v>228</v>
      </c>
      <c r="G461" s="165">
        <v>2025</v>
      </c>
      <c r="H461" s="164" t="s">
        <v>1547</v>
      </c>
      <c r="I461" s="164" t="s">
        <v>1569</v>
      </c>
      <c r="J461" s="92" t="s">
        <v>1549</v>
      </c>
    </row>
    <row r="462" spans="1:10">
      <c r="A462" s="100" t="str">
        <f t="shared" si="7"/>
        <v>応用化学研究Ｂ　江口　美陽【530411000516】</v>
      </c>
      <c r="B462" s="164" t="s">
        <v>1570</v>
      </c>
      <c r="C462" s="164" t="s">
        <v>997</v>
      </c>
      <c r="D462" s="164" t="s">
        <v>257</v>
      </c>
      <c r="E462" s="164" t="s">
        <v>1547</v>
      </c>
      <c r="F462" s="164" t="s">
        <v>231</v>
      </c>
      <c r="G462" s="165">
        <v>2025</v>
      </c>
      <c r="H462" s="164" t="s">
        <v>1547</v>
      </c>
      <c r="I462" s="164" t="s">
        <v>1571</v>
      </c>
      <c r="J462" s="92" t="s">
        <v>1549</v>
      </c>
    </row>
    <row r="463" spans="1:10">
      <c r="A463" s="100" t="str">
        <f t="shared" si="7"/>
        <v>生命医科学研究　朝日　透【530411000701】</v>
      </c>
      <c r="B463" s="164" t="s">
        <v>1173</v>
      </c>
      <c r="C463" s="164" t="s">
        <v>997</v>
      </c>
      <c r="D463" s="164" t="s">
        <v>257</v>
      </c>
      <c r="E463" s="164" t="s">
        <v>1572</v>
      </c>
      <c r="F463" s="164" t="s">
        <v>147</v>
      </c>
      <c r="G463" s="165">
        <v>2025</v>
      </c>
      <c r="H463" s="164" t="s">
        <v>1572</v>
      </c>
      <c r="I463" s="164" t="s">
        <v>1573</v>
      </c>
      <c r="J463" s="92" t="s">
        <v>1574</v>
      </c>
    </row>
    <row r="464" spans="1:10">
      <c r="A464" s="100" t="str">
        <f t="shared" si="7"/>
        <v>生命医科学研究　常田　聡【530411000702】</v>
      </c>
      <c r="B464" s="164" t="s">
        <v>1575</v>
      </c>
      <c r="C464" s="164" t="s">
        <v>997</v>
      </c>
      <c r="D464" s="164" t="s">
        <v>257</v>
      </c>
      <c r="E464" s="164" t="s">
        <v>1572</v>
      </c>
      <c r="F464" s="164" t="s">
        <v>160</v>
      </c>
      <c r="G464" s="165">
        <v>2025</v>
      </c>
      <c r="H464" s="164" t="s">
        <v>1572</v>
      </c>
      <c r="I464" s="164" t="s">
        <v>1576</v>
      </c>
      <c r="J464" s="92" t="s">
        <v>1574</v>
      </c>
    </row>
    <row r="465" spans="1:10">
      <c r="A465" s="100" t="str">
        <f t="shared" si="7"/>
        <v>生命医科学研究　武田　直也【530411000703】</v>
      </c>
      <c r="B465" s="164" t="s">
        <v>1577</v>
      </c>
      <c r="C465" s="164" t="s">
        <v>997</v>
      </c>
      <c r="D465" s="164" t="s">
        <v>257</v>
      </c>
      <c r="E465" s="164" t="s">
        <v>1572</v>
      </c>
      <c r="F465" s="164" t="s">
        <v>173</v>
      </c>
      <c r="G465" s="165">
        <v>2025</v>
      </c>
      <c r="H465" s="164" t="s">
        <v>1572</v>
      </c>
      <c r="I465" s="164" t="s">
        <v>1578</v>
      </c>
      <c r="J465" s="92" t="s">
        <v>1574</v>
      </c>
    </row>
    <row r="466" spans="1:10">
      <c r="A466" s="100" t="str">
        <f t="shared" si="7"/>
        <v>生命医科学研究　仙波　憲太郎【530411000704】</v>
      </c>
      <c r="B466" s="164" t="s">
        <v>1579</v>
      </c>
      <c r="C466" s="164" t="s">
        <v>997</v>
      </c>
      <c r="D466" s="164" t="s">
        <v>257</v>
      </c>
      <c r="E466" s="164" t="s">
        <v>1572</v>
      </c>
      <c r="F466" s="164" t="s">
        <v>183</v>
      </c>
      <c r="G466" s="165">
        <v>2025</v>
      </c>
      <c r="H466" s="164" t="s">
        <v>1572</v>
      </c>
      <c r="I466" s="164" t="s">
        <v>1580</v>
      </c>
      <c r="J466" s="92" t="s">
        <v>1574</v>
      </c>
    </row>
    <row r="467" spans="1:10">
      <c r="A467" s="100" t="str">
        <f t="shared" si="7"/>
        <v>生命医科学研究　合田　亘人【530411000705】</v>
      </c>
      <c r="B467" s="164" t="s">
        <v>1581</v>
      </c>
      <c r="C467" s="164" t="s">
        <v>997</v>
      </c>
      <c r="D467" s="164" t="s">
        <v>257</v>
      </c>
      <c r="E467" s="164" t="s">
        <v>1572</v>
      </c>
      <c r="F467" s="164" t="s">
        <v>195</v>
      </c>
      <c r="G467" s="165">
        <v>2025</v>
      </c>
      <c r="H467" s="164" t="s">
        <v>1572</v>
      </c>
      <c r="I467" s="164" t="s">
        <v>1582</v>
      </c>
      <c r="J467" s="92" t="s">
        <v>1574</v>
      </c>
    </row>
    <row r="468" spans="1:10">
      <c r="A468" s="100" t="str">
        <f t="shared" si="7"/>
        <v>生命医科学研究　大島　登志男【530411000706】</v>
      </c>
      <c r="B468" s="164" t="s">
        <v>1583</v>
      </c>
      <c r="C468" s="164" t="s">
        <v>997</v>
      </c>
      <c r="D468" s="164" t="s">
        <v>257</v>
      </c>
      <c r="E468" s="164" t="s">
        <v>1572</v>
      </c>
      <c r="F468" s="164" t="s">
        <v>202</v>
      </c>
      <c r="G468" s="165">
        <v>2025</v>
      </c>
      <c r="H468" s="164" t="s">
        <v>1572</v>
      </c>
      <c r="I468" s="164" t="s">
        <v>1584</v>
      </c>
      <c r="J468" s="92" t="s">
        <v>1574</v>
      </c>
    </row>
    <row r="469" spans="1:10">
      <c r="A469" s="100" t="str">
        <f t="shared" si="7"/>
        <v>生命医科学研究　井上　貴文【530411000707】</v>
      </c>
      <c r="B469" s="164" t="s">
        <v>1585</v>
      </c>
      <c r="C469" s="164" t="s">
        <v>997</v>
      </c>
      <c r="D469" s="164" t="s">
        <v>257</v>
      </c>
      <c r="E469" s="164" t="s">
        <v>1572</v>
      </c>
      <c r="F469" s="164" t="s">
        <v>205</v>
      </c>
      <c r="G469" s="165">
        <v>2025</v>
      </c>
      <c r="H469" s="164" t="s">
        <v>1572</v>
      </c>
      <c r="I469" s="164" t="s">
        <v>1586</v>
      </c>
      <c r="J469" s="92" t="s">
        <v>1574</v>
      </c>
    </row>
    <row r="470" spans="1:10">
      <c r="A470" s="100" t="str">
        <f t="shared" si="7"/>
        <v>生命医科学研究　佐藤　政充【530411000708】</v>
      </c>
      <c r="B470" s="164" t="s">
        <v>1587</v>
      </c>
      <c r="C470" s="164" t="s">
        <v>997</v>
      </c>
      <c r="D470" s="164" t="s">
        <v>257</v>
      </c>
      <c r="E470" s="164" t="s">
        <v>1572</v>
      </c>
      <c r="F470" s="164" t="s">
        <v>208</v>
      </c>
      <c r="G470" s="165">
        <v>2025</v>
      </c>
      <c r="H470" s="164" t="s">
        <v>1572</v>
      </c>
      <c r="I470" s="164" t="s">
        <v>1588</v>
      </c>
      <c r="J470" s="92" t="s">
        <v>1574</v>
      </c>
    </row>
    <row r="471" spans="1:10">
      <c r="A471" s="100" t="str">
        <f t="shared" si="7"/>
        <v>生命医科学研究　武岡　真司【530411000709】</v>
      </c>
      <c r="B471" s="164" t="s">
        <v>1589</v>
      </c>
      <c r="C471" s="164" t="s">
        <v>997</v>
      </c>
      <c r="D471" s="164" t="s">
        <v>257</v>
      </c>
      <c r="E471" s="164" t="s">
        <v>1572</v>
      </c>
      <c r="F471" s="164" t="s">
        <v>211</v>
      </c>
      <c r="G471" s="165">
        <v>2025</v>
      </c>
      <c r="H471" s="164" t="s">
        <v>1572</v>
      </c>
      <c r="I471" s="164" t="s">
        <v>1590</v>
      </c>
      <c r="J471" s="92" t="s">
        <v>1574</v>
      </c>
    </row>
    <row r="472" spans="1:10">
      <c r="A472" s="100" t="str">
        <f t="shared" si="7"/>
        <v>生命医科学研究　竹山　春子【530411000710】</v>
      </c>
      <c r="B472" s="164" t="s">
        <v>1591</v>
      </c>
      <c r="C472" s="164" t="s">
        <v>997</v>
      </c>
      <c r="D472" s="164" t="s">
        <v>257</v>
      </c>
      <c r="E472" s="164" t="s">
        <v>1572</v>
      </c>
      <c r="F472" s="164" t="s">
        <v>190</v>
      </c>
      <c r="G472" s="165">
        <v>2025</v>
      </c>
      <c r="H472" s="164" t="s">
        <v>1572</v>
      </c>
      <c r="I472" s="164" t="s">
        <v>1592</v>
      </c>
      <c r="J472" s="92" t="s">
        <v>1574</v>
      </c>
    </row>
    <row r="473" spans="1:10">
      <c r="A473" s="100" t="str">
        <f t="shared" si="7"/>
        <v>生命医科学研究　高西　淳夫【530411000711】</v>
      </c>
      <c r="B473" s="164" t="s">
        <v>1593</v>
      </c>
      <c r="C473" s="164" t="s">
        <v>997</v>
      </c>
      <c r="D473" s="164" t="s">
        <v>257</v>
      </c>
      <c r="E473" s="164" t="s">
        <v>1572</v>
      </c>
      <c r="F473" s="164" t="s">
        <v>216</v>
      </c>
      <c r="G473" s="165">
        <v>2025</v>
      </c>
      <c r="H473" s="164" t="s">
        <v>1572</v>
      </c>
      <c r="I473" s="164" t="s">
        <v>1594</v>
      </c>
      <c r="J473" s="92" t="s">
        <v>1574</v>
      </c>
    </row>
    <row r="474" spans="1:10">
      <c r="A474" s="100" t="str">
        <f t="shared" si="7"/>
        <v>電気・情報生命研究Ａ　林　泰弘【530411000801】</v>
      </c>
      <c r="B474" s="164" t="s">
        <v>1595</v>
      </c>
      <c r="C474" s="164" t="s">
        <v>997</v>
      </c>
      <c r="D474" s="164" t="s">
        <v>257</v>
      </c>
      <c r="E474" s="164" t="s">
        <v>1596</v>
      </c>
      <c r="F474" s="164" t="s">
        <v>147</v>
      </c>
      <c r="G474" s="165">
        <v>2025</v>
      </c>
      <c r="H474" s="164" t="s">
        <v>1596</v>
      </c>
      <c r="I474" s="164" t="s">
        <v>1597</v>
      </c>
      <c r="J474" s="92" t="s">
        <v>1598</v>
      </c>
    </row>
    <row r="475" spans="1:10">
      <c r="A475" s="100" t="str">
        <f t="shared" si="7"/>
        <v>電気・情報生命研究Ａ　宗田　孝之【530411000807】</v>
      </c>
      <c r="B475" s="164" t="s">
        <v>1599</v>
      </c>
      <c r="C475" s="164" t="s">
        <v>997</v>
      </c>
      <c r="D475" s="164" t="s">
        <v>257</v>
      </c>
      <c r="E475" s="164" t="s">
        <v>1596</v>
      </c>
      <c r="F475" s="164" t="s">
        <v>205</v>
      </c>
      <c r="G475" s="165">
        <v>2025</v>
      </c>
      <c r="H475" s="164" t="s">
        <v>1596</v>
      </c>
      <c r="I475" s="164" t="s">
        <v>1600</v>
      </c>
      <c r="J475" s="92" t="s">
        <v>1598</v>
      </c>
    </row>
    <row r="476" spans="1:10">
      <c r="A476" s="100" t="str">
        <f t="shared" si="7"/>
        <v>電気・情報生命研究Ａ　若尾　真治【530411000809】</v>
      </c>
      <c r="B476" s="164" t="s">
        <v>1601</v>
      </c>
      <c r="C476" s="164" t="s">
        <v>997</v>
      </c>
      <c r="D476" s="164" t="s">
        <v>257</v>
      </c>
      <c r="E476" s="164" t="s">
        <v>1596</v>
      </c>
      <c r="F476" s="164" t="s">
        <v>211</v>
      </c>
      <c r="G476" s="165">
        <v>2025</v>
      </c>
      <c r="H476" s="164" t="s">
        <v>1596</v>
      </c>
      <c r="I476" s="164" t="s">
        <v>1602</v>
      </c>
      <c r="J476" s="92" t="s">
        <v>1598</v>
      </c>
    </row>
    <row r="477" spans="1:10">
      <c r="A477" s="100" t="str">
        <f t="shared" si="7"/>
        <v>電気・情報生命研究Ａ　武田　京三郎【530411000810】</v>
      </c>
      <c r="B477" s="164" t="s">
        <v>1603</v>
      </c>
      <c r="C477" s="164" t="s">
        <v>997</v>
      </c>
      <c r="D477" s="164" t="s">
        <v>257</v>
      </c>
      <c r="E477" s="164" t="s">
        <v>1596</v>
      </c>
      <c r="F477" s="164" t="s">
        <v>190</v>
      </c>
      <c r="G477" s="165">
        <v>2025</v>
      </c>
      <c r="H477" s="164" t="s">
        <v>1596</v>
      </c>
      <c r="I477" s="164" t="s">
        <v>1604</v>
      </c>
      <c r="J477" s="92" t="s">
        <v>1598</v>
      </c>
    </row>
    <row r="478" spans="1:10">
      <c r="A478" s="100" t="str">
        <f t="shared" si="7"/>
        <v>電気・情報生命研究Ａ　小林　正和【530411000812】</v>
      </c>
      <c r="B478" s="164" t="s">
        <v>1605</v>
      </c>
      <c r="C478" s="164" t="s">
        <v>997</v>
      </c>
      <c r="D478" s="164" t="s">
        <v>257</v>
      </c>
      <c r="E478" s="164" t="s">
        <v>1596</v>
      </c>
      <c r="F478" s="164" t="s">
        <v>219</v>
      </c>
      <c r="G478" s="165">
        <v>2025</v>
      </c>
      <c r="H478" s="164" t="s">
        <v>1596</v>
      </c>
      <c r="I478" s="164" t="s">
        <v>1606</v>
      </c>
      <c r="J478" s="92" t="s">
        <v>1598</v>
      </c>
    </row>
    <row r="479" spans="1:10">
      <c r="A479" s="100" t="str">
        <f t="shared" si="7"/>
        <v>電気・情報生命研究Ａ　渡邊　亮【530411000813】</v>
      </c>
      <c r="B479" s="164" t="s">
        <v>1607</v>
      </c>
      <c r="C479" s="164" t="s">
        <v>997</v>
      </c>
      <c r="D479" s="164" t="s">
        <v>257</v>
      </c>
      <c r="E479" s="164" t="s">
        <v>1596</v>
      </c>
      <c r="F479" s="164" t="s">
        <v>222</v>
      </c>
      <c r="G479" s="165">
        <v>2025</v>
      </c>
      <c r="H479" s="164" t="s">
        <v>1596</v>
      </c>
      <c r="I479" s="164" t="s">
        <v>1608</v>
      </c>
      <c r="J479" s="92" t="s">
        <v>1598</v>
      </c>
    </row>
    <row r="480" spans="1:10">
      <c r="A480" s="100" t="str">
        <f t="shared" si="7"/>
        <v>電気・情報生命研究Ａ　高松　敦子【530411000814】</v>
      </c>
      <c r="B480" s="164" t="s">
        <v>1609</v>
      </c>
      <c r="C480" s="164" t="s">
        <v>997</v>
      </c>
      <c r="D480" s="164" t="s">
        <v>257</v>
      </c>
      <c r="E480" s="164" t="s">
        <v>1596</v>
      </c>
      <c r="F480" s="164" t="s">
        <v>225</v>
      </c>
      <c r="G480" s="165">
        <v>2025</v>
      </c>
      <c r="H480" s="164" t="s">
        <v>1596</v>
      </c>
      <c r="I480" s="164" t="s">
        <v>1610</v>
      </c>
      <c r="J480" s="92" t="s">
        <v>1598</v>
      </c>
    </row>
    <row r="481" spans="1:10">
      <c r="A481" s="100" t="str">
        <f t="shared" si="7"/>
        <v>電気・情報生命研究Ａ　岩崎　秀雄【530411000815】</v>
      </c>
      <c r="B481" s="164" t="s">
        <v>1611</v>
      </c>
      <c r="C481" s="164" t="s">
        <v>997</v>
      </c>
      <c r="D481" s="164" t="s">
        <v>257</v>
      </c>
      <c r="E481" s="164" t="s">
        <v>1596</v>
      </c>
      <c r="F481" s="164" t="s">
        <v>228</v>
      </c>
      <c r="G481" s="165">
        <v>2025</v>
      </c>
      <c r="H481" s="164" t="s">
        <v>1596</v>
      </c>
      <c r="I481" s="164" t="s">
        <v>1612</v>
      </c>
      <c r="J481" s="92" t="s">
        <v>1598</v>
      </c>
    </row>
    <row r="482" spans="1:10">
      <c r="A482" s="100" t="str">
        <f t="shared" si="7"/>
        <v>電気・情報生命研究Ａ　井上　真郷【530411000816】</v>
      </c>
      <c r="B482" s="164" t="s">
        <v>1613</v>
      </c>
      <c r="C482" s="164" t="s">
        <v>997</v>
      </c>
      <c r="D482" s="164" t="s">
        <v>257</v>
      </c>
      <c r="E482" s="164" t="s">
        <v>1596</v>
      </c>
      <c r="F482" s="164" t="s">
        <v>231</v>
      </c>
      <c r="G482" s="165">
        <v>2025</v>
      </c>
      <c r="H482" s="164" t="s">
        <v>1596</v>
      </c>
      <c r="I482" s="164" t="s">
        <v>1614</v>
      </c>
      <c r="J482" s="92" t="s">
        <v>1598</v>
      </c>
    </row>
    <row r="483" spans="1:10">
      <c r="A483" s="100" t="str">
        <f t="shared" si="7"/>
        <v>電気・情報生命研究Ａ　岡野　俊行【530411000817】</v>
      </c>
      <c r="B483" s="164" t="s">
        <v>1615</v>
      </c>
      <c r="C483" s="164" t="s">
        <v>997</v>
      </c>
      <c r="D483" s="164" t="s">
        <v>257</v>
      </c>
      <c r="E483" s="164" t="s">
        <v>1596</v>
      </c>
      <c r="F483" s="164" t="s">
        <v>234</v>
      </c>
      <c r="G483" s="165">
        <v>2025</v>
      </c>
      <c r="H483" s="164" t="s">
        <v>1596</v>
      </c>
      <c r="I483" s="164" t="s">
        <v>1616</v>
      </c>
      <c r="J483" s="92" t="s">
        <v>1598</v>
      </c>
    </row>
    <row r="484" spans="1:10">
      <c r="A484" s="100" t="str">
        <f t="shared" si="7"/>
        <v>電気・情報生命研究Ａ　牧本　俊樹【530411000818】</v>
      </c>
      <c r="B484" s="164" t="s">
        <v>1617</v>
      </c>
      <c r="C484" s="164" t="s">
        <v>997</v>
      </c>
      <c r="D484" s="164" t="s">
        <v>257</v>
      </c>
      <c r="E484" s="164" t="s">
        <v>1596</v>
      </c>
      <c r="F484" s="164" t="s">
        <v>237</v>
      </c>
      <c r="G484" s="165">
        <v>2025</v>
      </c>
      <c r="H484" s="164" t="s">
        <v>1596</v>
      </c>
      <c r="I484" s="164" t="s">
        <v>1618</v>
      </c>
      <c r="J484" s="92" t="s">
        <v>1598</v>
      </c>
    </row>
    <row r="485" spans="1:10">
      <c r="A485" s="100" t="str">
        <f t="shared" si="7"/>
        <v>電気・情報生命研究Ａ　浜田　道昭【530411000819】</v>
      </c>
      <c r="B485" s="164" t="s">
        <v>1619</v>
      </c>
      <c r="C485" s="164" t="s">
        <v>997</v>
      </c>
      <c r="D485" s="164" t="s">
        <v>257</v>
      </c>
      <c r="E485" s="164" t="s">
        <v>1596</v>
      </c>
      <c r="F485" s="164" t="s">
        <v>240</v>
      </c>
      <c r="G485" s="165">
        <v>2025</v>
      </c>
      <c r="H485" s="164" t="s">
        <v>1596</v>
      </c>
      <c r="I485" s="164" t="s">
        <v>1620</v>
      </c>
      <c r="J485" s="92" t="s">
        <v>1598</v>
      </c>
    </row>
    <row r="486" spans="1:10">
      <c r="A486" s="100" t="str">
        <f t="shared" si="7"/>
        <v>電気・情報生命研究Ａ　柳谷　隆彦【530411000821】</v>
      </c>
      <c r="B486" s="164" t="s">
        <v>1621</v>
      </c>
      <c r="C486" s="164" t="s">
        <v>997</v>
      </c>
      <c r="D486" s="164" t="s">
        <v>257</v>
      </c>
      <c r="E486" s="164" t="s">
        <v>1596</v>
      </c>
      <c r="F486" s="164" t="s">
        <v>249</v>
      </c>
      <c r="G486" s="165">
        <v>2025</v>
      </c>
      <c r="H486" s="164" t="s">
        <v>1596</v>
      </c>
      <c r="I486" s="164" t="s">
        <v>1622</v>
      </c>
      <c r="J486" s="92" t="s">
        <v>1598</v>
      </c>
    </row>
    <row r="487" spans="1:10">
      <c r="A487" s="100" t="str">
        <f t="shared" si="7"/>
        <v>電気・情報生命研究Ａ　木賀　大介【530411000822】</v>
      </c>
      <c r="B487" s="164" t="s">
        <v>1623</v>
      </c>
      <c r="C487" s="164" t="s">
        <v>997</v>
      </c>
      <c r="D487" s="164" t="s">
        <v>257</v>
      </c>
      <c r="E487" s="164" t="s">
        <v>1596</v>
      </c>
      <c r="F487" s="164" t="s">
        <v>254</v>
      </c>
      <c r="G487" s="165">
        <v>2025</v>
      </c>
      <c r="H487" s="164" t="s">
        <v>1596</v>
      </c>
      <c r="I487" s="164" t="s">
        <v>1624</v>
      </c>
      <c r="J487" s="92" t="s">
        <v>1598</v>
      </c>
    </row>
    <row r="488" spans="1:10">
      <c r="A488" s="100" t="str">
        <f t="shared" si="7"/>
        <v>電気・情報生命研究A　坂内　博子【530411000823】</v>
      </c>
      <c r="B488" s="164" t="s">
        <v>1625</v>
      </c>
      <c r="C488" s="164" t="s">
        <v>997</v>
      </c>
      <c r="D488" s="164" t="s">
        <v>257</v>
      </c>
      <c r="E488" s="164" t="s">
        <v>1596</v>
      </c>
      <c r="F488" s="164" t="s">
        <v>259</v>
      </c>
      <c r="G488" s="165">
        <v>2025</v>
      </c>
      <c r="H488" s="164" t="s">
        <v>1596</v>
      </c>
      <c r="I488" s="164" t="s">
        <v>1626</v>
      </c>
      <c r="J488" s="92" t="s">
        <v>1627</v>
      </c>
    </row>
    <row r="489" spans="1:10">
      <c r="A489" s="100" t="str">
        <f t="shared" si="7"/>
        <v>電気・情報生命研究Ａ　大久保　將史【530411000824】</v>
      </c>
      <c r="B489" s="164" t="s">
        <v>1628</v>
      </c>
      <c r="C489" s="164" t="s">
        <v>997</v>
      </c>
      <c r="D489" s="164" t="s">
        <v>257</v>
      </c>
      <c r="E489" s="164" t="s">
        <v>1596</v>
      </c>
      <c r="F489" s="164" t="s">
        <v>263</v>
      </c>
      <c r="G489" s="165">
        <v>2025</v>
      </c>
      <c r="H489" s="164" t="s">
        <v>1596</v>
      </c>
      <c r="I489" s="164" t="s">
        <v>1629</v>
      </c>
      <c r="J489" s="92" t="s">
        <v>1627</v>
      </c>
    </row>
    <row r="490" spans="1:10">
      <c r="A490" s="100" t="str">
        <f t="shared" si="7"/>
        <v>電気・情報生命研究Ａ　和佐　泰明【530411000825】</v>
      </c>
      <c r="B490" s="164" t="s">
        <v>1630</v>
      </c>
      <c r="C490" s="164" t="s">
        <v>997</v>
      </c>
      <c r="D490" s="164" t="s">
        <v>257</v>
      </c>
      <c r="E490" s="164" t="s">
        <v>1596</v>
      </c>
      <c r="F490" s="164" t="s">
        <v>265</v>
      </c>
      <c r="G490" s="165">
        <v>2025</v>
      </c>
      <c r="H490" s="164" t="s">
        <v>1596</v>
      </c>
      <c r="I490" s="164" t="s">
        <v>1631</v>
      </c>
      <c r="J490" s="92" t="s">
        <v>1598</v>
      </c>
    </row>
    <row r="491" spans="1:10">
      <c r="A491" s="100" t="str">
        <f t="shared" si="7"/>
        <v>電気・情報生命研究Ｂ　村田　昇【530411000901】</v>
      </c>
      <c r="B491" s="164" t="s">
        <v>1595</v>
      </c>
      <c r="C491" s="164" t="s">
        <v>997</v>
      </c>
      <c r="D491" s="164" t="s">
        <v>257</v>
      </c>
      <c r="E491" s="164" t="s">
        <v>1632</v>
      </c>
      <c r="F491" s="164" t="s">
        <v>147</v>
      </c>
      <c r="G491" s="165">
        <v>2025</v>
      </c>
      <c r="H491" s="164" t="s">
        <v>1632</v>
      </c>
      <c r="I491" s="164" t="s">
        <v>1633</v>
      </c>
      <c r="J491" s="92" t="s">
        <v>1634</v>
      </c>
    </row>
    <row r="492" spans="1:10">
      <c r="A492" s="100" t="str">
        <f t="shared" si="7"/>
        <v>電気・情報生命研究Ｂ　宗田　孝之【530411000907】</v>
      </c>
      <c r="B492" s="164" t="s">
        <v>1599</v>
      </c>
      <c r="C492" s="164" t="s">
        <v>997</v>
      </c>
      <c r="D492" s="164" t="s">
        <v>257</v>
      </c>
      <c r="E492" s="164" t="s">
        <v>1632</v>
      </c>
      <c r="F492" s="164" t="s">
        <v>205</v>
      </c>
      <c r="G492" s="165">
        <v>2025</v>
      </c>
      <c r="H492" s="164" t="s">
        <v>1632</v>
      </c>
      <c r="I492" s="164" t="s">
        <v>1635</v>
      </c>
      <c r="J492" s="92" t="s">
        <v>1634</v>
      </c>
    </row>
    <row r="493" spans="1:10">
      <c r="A493" s="100" t="str">
        <f t="shared" si="7"/>
        <v>電気・情報生命研究Ｂ　若尾　真治【530411000909】</v>
      </c>
      <c r="B493" s="164" t="s">
        <v>1601</v>
      </c>
      <c r="C493" s="164" t="s">
        <v>997</v>
      </c>
      <c r="D493" s="164" t="s">
        <v>257</v>
      </c>
      <c r="E493" s="164" t="s">
        <v>1632</v>
      </c>
      <c r="F493" s="164" t="s">
        <v>211</v>
      </c>
      <c r="G493" s="165">
        <v>2025</v>
      </c>
      <c r="H493" s="164" t="s">
        <v>1632</v>
      </c>
      <c r="I493" s="164" t="s">
        <v>1636</v>
      </c>
      <c r="J493" s="92" t="s">
        <v>1634</v>
      </c>
    </row>
    <row r="494" spans="1:10">
      <c r="A494" s="100" t="str">
        <f t="shared" si="7"/>
        <v>電気・情報生命研究Ｂ　武田　京三郎【530411000910】</v>
      </c>
      <c r="B494" s="164" t="s">
        <v>1603</v>
      </c>
      <c r="C494" s="164" t="s">
        <v>997</v>
      </c>
      <c r="D494" s="164" t="s">
        <v>257</v>
      </c>
      <c r="E494" s="164" t="s">
        <v>1632</v>
      </c>
      <c r="F494" s="164" t="s">
        <v>190</v>
      </c>
      <c r="G494" s="165">
        <v>2025</v>
      </c>
      <c r="H494" s="164" t="s">
        <v>1632</v>
      </c>
      <c r="I494" s="164" t="s">
        <v>1637</v>
      </c>
      <c r="J494" s="92" t="s">
        <v>1634</v>
      </c>
    </row>
    <row r="495" spans="1:10">
      <c r="A495" s="100" t="str">
        <f t="shared" si="7"/>
        <v>電気・情報生命研究Ｂ　小林　正和【530411000912】</v>
      </c>
      <c r="B495" s="164" t="s">
        <v>1605</v>
      </c>
      <c r="C495" s="164" t="s">
        <v>997</v>
      </c>
      <c r="D495" s="164" t="s">
        <v>257</v>
      </c>
      <c r="E495" s="164" t="s">
        <v>1632</v>
      </c>
      <c r="F495" s="164" t="s">
        <v>219</v>
      </c>
      <c r="G495" s="165">
        <v>2025</v>
      </c>
      <c r="H495" s="164" t="s">
        <v>1632</v>
      </c>
      <c r="I495" s="164" t="s">
        <v>1638</v>
      </c>
      <c r="J495" s="92" t="s">
        <v>1634</v>
      </c>
    </row>
    <row r="496" spans="1:10">
      <c r="A496" s="100" t="str">
        <f t="shared" si="7"/>
        <v>電気・情報生命研究Ｂ　渡邊　亮【530411000913】</v>
      </c>
      <c r="B496" s="164" t="s">
        <v>1607</v>
      </c>
      <c r="C496" s="164" t="s">
        <v>997</v>
      </c>
      <c r="D496" s="164" t="s">
        <v>257</v>
      </c>
      <c r="E496" s="164" t="s">
        <v>1632</v>
      </c>
      <c r="F496" s="164" t="s">
        <v>222</v>
      </c>
      <c r="G496" s="165">
        <v>2025</v>
      </c>
      <c r="H496" s="164" t="s">
        <v>1632</v>
      </c>
      <c r="I496" s="164" t="s">
        <v>1639</v>
      </c>
      <c r="J496" s="92" t="s">
        <v>1634</v>
      </c>
    </row>
    <row r="497" spans="1:10">
      <c r="A497" s="100" t="str">
        <f t="shared" si="7"/>
        <v>電気・情報生命研究Ｂ　高松　敦子【530411000914】</v>
      </c>
      <c r="B497" s="164" t="s">
        <v>1609</v>
      </c>
      <c r="C497" s="164" t="s">
        <v>997</v>
      </c>
      <c r="D497" s="164" t="s">
        <v>257</v>
      </c>
      <c r="E497" s="164" t="s">
        <v>1632</v>
      </c>
      <c r="F497" s="164" t="s">
        <v>225</v>
      </c>
      <c r="G497" s="165">
        <v>2025</v>
      </c>
      <c r="H497" s="164" t="s">
        <v>1632</v>
      </c>
      <c r="I497" s="164" t="s">
        <v>1640</v>
      </c>
      <c r="J497" s="92" t="s">
        <v>1634</v>
      </c>
    </row>
    <row r="498" spans="1:10">
      <c r="A498" s="100" t="str">
        <f t="shared" si="7"/>
        <v>電気・情報生命研究Ｂ　岩崎　秀雄【530411000915】</v>
      </c>
      <c r="B498" s="93" t="s">
        <v>1611</v>
      </c>
      <c r="C498" s="92" t="s">
        <v>997</v>
      </c>
      <c r="D498" s="92" t="s">
        <v>257</v>
      </c>
      <c r="E498" s="92" t="s">
        <v>1632</v>
      </c>
      <c r="F498" s="92" t="s">
        <v>228</v>
      </c>
      <c r="G498" s="92">
        <v>2025</v>
      </c>
      <c r="H498" s="92" t="s">
        <v>1632</v>
      </c>
      <c r="I498" s="92" t="s">
        <v>1641</v>
      </c>
      <c r="J498" s="92" t="s">
        <v>1634</v>
      </c>
    </row>
    <row r="499" spans="1:10">
      <c r="A499" s="100" t="str">
        <f t="shared" si="7"/>
        <v>電気・情報生命研究Ｂ　井上　真郷【530411000916】</v>
      </c>
      <c r="B499" s="93" t="s">
        <v>1613</v>
      </c>
      <c r="C499" s="92" t="s">
        <v>997</v>
      </c>
      <c r="D499" s="92" t="s">
        <v>257</v>
      </c>
      <c r="E499" s="92" t="s">
        <v>1632</v>
      </c>
      <c r="F499" s="92" t="s">
        <v>231</v>
      </c>
      <c r="G499" s="92">
        <v>2025</v>
      </c>
      <c r="H499" s="92" t="s">
        <v>1632</v>
      </c>
      <c r="I499" s="92" t="s">
        <v>1642</v>
      </c>
      <c r="J499" s="92" t="s">
        <v>1634</v>
      </c>
    </row>
    <row r="500" spans="1:10">
      <c r="A500" s="100" t="str">
        <f t="shared" si="7"/>
        <v>電気・情報生命研究Ｂ　岡野　俊行【530411000917】</v>
      </c>
      <c r="B500" s="93" t="s">
        <v>1615</v>
      </c>
      <c r="C500" s="92" t="s">
        <v>997</v>
      </c>
      <c r="D500" s="92" t="s">
        <v>257</v>
      </c>
      <c r="E500" s="92" t="s">
        <v>1632</v>
      </c>
      <c r="F500" s="92" t="s">
        <v>234</v>
      </c>
      <c r="G500" s="92">
        <v>2025</v>
      </c>
      <c r="H500" s="92" t="s">
        <v>1632</v>
      </c>
      <c r="I500" s="92" t="s">
        <v>1643</v>
      </c>
      <c r="J500" s="92" t="s">
        <v>1634</v>
      </c>
    </row>
    <row r="501" spans="1:10">
      <c r="A501" s="100" t="str">
        <f t="shared" si="7"/>
        <v>電気・情報生命研究Ｂ　牧本　俊樹【530411000918】</v>
      </c>
      <c r="B501" s="93" t="s">
        <v>1617</v>
      </c>
      <c r="C501" s="92" t="s">
        <v>997</v>
      </c>
      <c r="D501" s="92" t="s">
        <v>257</v>
      </c>
      <c r="E501" s="92" t="s">
        <v>1632</v>
      </c>
      <c r="F501" s="92" t="s">
        <v>237</v>
      </c>
      <c r="G501" s="92">
        <v>2025</v>
      </c>
      <c r="H501" s="92" t="s">
        <v>1632</v>
      </c>
      <c r="I501" s="92" t="s">
        <v>1644</v>
      </c>
      <c r="J501" s="92" t="s">
        <v>1634</v>
      </c>
    </row>
    <row r="502" spans="1:10">
      <c r="A502" s="100" t="str">
        <f t="shared" si="7"/>
        <v>電気・情報生命研究Ｂ　浜田　道昭【530411000919】</v>
      </c>
      <c r="B502" s="93" t="s">
        <v>1619</v>
      </c>
      <c r="C502" s="92" t="s">
        <v>997</v>
      </c>
      <c r="D502" s="92" t="s">
        <v>257</v>
      </c>
      <c r="E502" s="92" t="s">
        <v>1632</v>
      </c>
      <c r="F502" s="92" t="s">
        <v>240</v>
      </c>
      <c r="G502" s="92">
        <v>2025</v>
      </c>
      <c r="H502" s="92" t="s">
        <v>1632</v>
      </c>
      <c r="I502" s="92" t="s">
        <v>1645</v>
      </c>
      <c r="J502" s="92" t="s">
        <v>1634</v>
      </c>
    </row>
    <row r="503" spans="1:10">
      <c r="A503" s="100" t="str">
        <f t="shared" si="7"/>
        <v>電気・情報生命研究Ｂ　柳谷　隆彦【530411000921】</v>
      </c>
      <c r="B503" s="93" t="s">
        <v>1621</v>
      </c>
      <c r="C503" s="92" t="s">
        <v>997</v>
      </c>
      <c r="D503" s="92" t="s">
        <v>257</v>
      </c>
      <c r="E503" s="92" t="s">
        <v>1632</v>
      </c>
      <c r="F503" s="92" t="s">
        <v>249</v>
      </c>
      <c r="G503" s="92">
        <v>2025</v>
      </c>
      <c r="H503" s="92" t="s">
        <v>1632</v>
      </c>
      <c r="I503" s="92" t="s">
        <v>1646</v>
      </c>
      <c r="J503" s="92" t="s">
        <v>1634</v>
      </c>
    </row>
    <row r="504" spans="1:10">
      <c r="A504" s="100" t="str">
        <f t="shared" si="7"/>
        <v>電気・情報生命研究Ｂ　木賀　大介【530411000922】</v>
      </c>
      <c r="B504" s="93" t="s">
        <v>1623</v>
      </c>
      <c r="C504" s="92" t="s">
        <v>997</v>
      </c>
      <c r="D504" s="92" t="s">
        <v>257</v>
      </c>
      <c r="E504" s="92" t="s">
        <v>1632</v>
      </c>
      <c r="F504" s="92" t="s">
        <v>254</v>
      </c>
      <c r="G504" s="92">
        <v>2025</v>
      </c>
      <c r="H504" s="92" t="s">
        <v>1632</v>
      </c>
      <c r="I504" s="92" t="s">
        <v>1647</v>
      </c>
      <c r="J504" s="92" t="s">
        <v>1634</v>
      </c>
    </row>
    <row r="505" spans="1:10">
      <c r="A505" s="100" t="str">
        <f t="shared" si="7"/>
        <v>電気・情報生命研究B　坂内　博子【530411000923】</v>
      </c>
      <c r="B505" s="93" t="s">
        <v>1625</v>
      </c>
      <c r="C505" s="92" t="s">
        <v>997</v>
      </c>
      <c r="D505" s="92" t="s">
        <v>257</v>
      </c>
      <c r="E505" s="92" t="s">
        <v>1632</v>
      </c>
      <c r="F505" s="92" t="s">
        <v>259</v>
      </c>
      <c r="G505" s="92">
        <v>2025</v>
      </c>
      <c r="H505" s="92" t="s">
        <v>1632</v>
      </c>
      <c r="I505" s="92" t="s">
        <v>1648</v>
      </c>
      <c r="J505" s="92" t="s">
        <v>1649</v>
      </c>
    </row>
    <row r="506" spans="1:10">
      <c r="A506" s="100" t="str">
        <f t="shared" si="7"/>
        <v>電気・情報生命研究Ｂ　大久保　將史【530411000924】</v>
      </c>
      <c r="B506" s="93" t="s">
        <v>1628</v>
      </c>
      <c r="C506" s="92" t="s">
        <v>997</v>
      </c>
      <c r="D506" s="92" t="s">
        <v>257</v>
      </c>
      <c r="E506" s="92" t="s">
        <v>1632</v>
      </c>
      <c r="F506" s="92" t="s">
        <v>263</v>
      </c>
      <c r="G506" s="92">
        <v>2025</v>
      </c>
      <c r="H506" s="92" t="s">
        <v>1632</v>
      </c>
      <c r="I506" s="92" t="s">
        <v>1650</v>
      </c>
      <c r="J506" s="92" t="s">
        <v>1634</v>
      </c>
    </row>
    <row r="507" spans="1:10">
      <c r="A507" s="100" t="str">
        <f t="shared" si="7"/>
        <v>電気・情報生命研究Ｂ　和佐　泰明【530411000925】</v>
      </c>
      <c r="B507" s="93" t="s">
        <v>1630</v>
      </c>
      <c r="C507" s="92" t="s">
        <v>997</v>
      </c>
      <c r="D507" s="92" t="s">
        <v>257</v>
      </c>
      <c r="E507" s="92" t="s">
        <v>1632</v>
      </c>
      <c r="F507" s="92" t="s">
        <v>265</v>
      </c>
      <c r="G507" s="92">
        <v>2025</v>
      </c>
      <c r="H507" s="92" t="s">
        <v>1632</v>
      </c>
      <c r="I507" s="92" t="s">
        <v>1651</v>
      </c>
      <c r="J507" s="92" t="s">
        <v>1634</v>
      </c>
    </row>
    <row r="508" spans="1:10" ht="14.5">
      <c r="A508" s="171" t="s">
        <v>1652</v>
      </c>
      <c r="B508" s="169" t="s">
        <v>1653</v>
      </c>
      <c r="C508" s="92" t="s">
        <v>1654</v>
      </c>
      <c r="I508" s="170" t="s">
        <v>1652</v>
      </c>
      <c r="J508" s="170" t="s">
        <v>1652</v>
      </c>
    </row>
    <row r="509" spans="1:10" ht="14.5">
      <c r="A509" s="171" t="s">
        <v>1655</v>
      </c>
      <c r="B509" s="169" t="s">
        <v>1656</v>
      </c>
      <c r="C509" s="92" t="s">
        <v>1654</v>
      </c>
      <c r="I509" s="170" t="s">
        <v>1655</v>
      </c>
      <c r="J509" s="170" t="s">
        <v>1655</v>
      </c>
    </row>
    <row r="510" spans="1:10" ht="14.5">
      <c r="A510" s="171" t="s">
        <v>1657</v>
      </c>
      <c r="B510" s="169" t="s">
        <v>1658</v>
      </c>
      <c r="C510" s="92" t="s">
        <v>1654</v>
      </c>
      <c r="I510" s="170" t="s">
        <v>1657</v>
      </c>
      <c r="J510" s="170" t="s">
        <v>1657</v>
      </c>
    </row>
    <row r="511" spans="1:10" ht="14.5">
      <c r="A511" s="171" t="s">
        <v>72</v>
      </c>
      <c r="B511" s="169" t="s">
        <v>1659</v>
      </c>
      <c r="C511" s="92" t="s">
        <v>1654</v>
      </c>
      <c r="I511" s="170" t="s">
        <v>72</v>
      </c>
      <c r="J511" s="170" t="s">
        <v>72</v>
      </c>
    </row>
    <row r="512" spans="1:10" ht="14.5">
      <c r="A512" s="171" t="s">
        <v>1660</v>
      </c>
      <c r="B512" s="169" t="s">
        <v>787</v>
      </c>
      <c r="C512" s="92" t="s">
        <v>1654</v>
      </c>
      <c r="I512" s="170" t="s">
        <v>1660</v>
      </c>
      <c r="J512" s="170" t="s">
        <v>1660</v>
      </c>
    </row>
    <row r="513" spans="1:10" ht="14.5">
      <c r="A513" s="171" t="s">
        <v>1661</v>
      </c>
      <c r="B513" s="169" t="s">
        <v>784</v>
      </c>
      <c r="C513" s="92" t="s">
        <v>1654</v>
      </c>
      <c r="I513" s="170" t="s">
        <v>1661</v>
      </c>
      <c r="J513" s="170" t="s">
        <v>1661</v>
      </c>
    </row>
    <row r="514" spans="1:10" ht="14.5">
      <c r="A514" s="171" t="s">
        <v>1662</v>
      </c>
      <c r="B514" s="169" t="s">
        <v>1663</v>
      </c>
      <c r="C514" s="92" t="s">
        <v>1654</v>
      </c>
      <c r="I514" s="170" t="s">
        <v>1662</v>
      </c>
      <c r="J514" s="170" t="s">
        <v>1662</v>
      </c>
    </row>
    <row r="515" spans="1:10" ht="14.5">
      <c r="A515" s="171" t="s">
        <v>1664</v>
      </c>
      <c r="B515" s="169" t="s">
        <v>1665</v>
      </c>
      <c r="C515" s="92" t="s">
        <v>1654</v>
      </c>
      <c r="I515" s="170" t="s">
        <v>1664</v>
      </c>
      <c r="J515" s="170" t="s">
        <v>1664</v>
      </c>
    </row>
    <row r="516" spans="1:10" ht="14.5">
      <c r="A516" s="171" t="s">
        <v>1666</v>
      </c>
      <c r="B516" s="169" t="s">
        <v>1667</v>
      </c>
      <c r="C516" s="92" t="s">
        <v>1654</v>
      </c>
      <c r="I516" s="170" t="s">
        <v>1666</v>
      </c>
      <c r="J516" s="170" t="s">
        <v>1666</v>
      </c>
    </row>
  </sheetData>
  <sheetProtection autoFilter="0"/>
  <autoFilter ref="A1:J498" xr:uid="{00000000-0001-0000-0200-000000000000}"/>
  <customSheetViews>
    <customSheetView guid="{3E35AAB7-4578-42FA-82DC-9186684AD379}" showAutoFilter="1" hiddenColumns="1">
      <pane ySplit="1" topLeftCell="A2" activePane="bottomLeft" state="frozen"/>
      <selection pane="bottomLeft" activeCell="A5" sqref="A5"/>
      <pageMargins left="0" right="0" top="0" bottom="0" header="0" footer="0"/>
      <autoFilter ref="A1:H520" xr:uid="{B24FCC64-8283-4DF3-B871-B39992B58E8A}"/>
    </customSheetView>
    <customSheetView guid="{3F53AC2D-B85F-4157-BF89-65B24AE7942F}" scale="96" showAutoFilter="1">
      <pane ySplit="1" topLeftCell="A2" activePane="bottomLeft" state="frozen"/>
      <selection pane="bottomLeft" activeCell="A2" sqref="A2"/>
      <pageMargins left="0" right="0" top="0" bottom="0" header="0" footer="0"/>
      <autoFilter ref="A1:H520" xr:uid="{C4F06890-B9F4-4305-AB29-A0DE62946E32}"/>
    </customSheetView>
  </customSheetViews>
  <phoneticPr fontId="6"/>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S51"/>
  <sheetViews>
    <sheetView showZeros="0" view="pageBreakPreview" zoomScale="80" zoomScaleNormal="80" zoomScaleSheetLayoutView="80" zoomScalePageLayoutView="80" workbookViewId="0">
      <selection activeCell="O3" sqref="O3:Q3"/>
    </sheetView>
  </sheetViews>
  <sheetFormatPr defaultRowHeight="16.5" customHeight="1"/>
  <cols>
    <col min="1" max="20" width="5.1796875" customWidth="1"/>
    <col min="21" max="22" width="5.54296875" customWidth="1"/>
  </cols>
  <sheetData>
    <row r="1" spans="1:19" ht="16.5" customHeight="1">
      <c r="A1" s="312" t="s">
        <v>1668</v>
      </c>
      <c r="B1" s="312"/>
      <c r="C1" s="312"/>
      <c r="D1" s="312"/>
      <c r="E1" s="312"/>
      <c r="F1" s="312"/>
      <c r="G1" s="312"/>
      <c r="H1" s="312"/>
      <c r="I1" s="312"/>
      <c r="J1" s="312"/>
      <c r="K1" s="312"/>
      <c r="L1" s="312"/>
      <c r="M1" s="312"/>
      <c r="N1" s="312"/>
      <c r="O1" s="312"/>
      <c r="P1" s="312"/>
      <c r="Q1" s="312"/>
      <c r="R1" s="312"/>
      <c r="S1" s="117"/>
    </row>
    <row r="2" spans="1:19" ht="16.5" customHeight="1">
      <c r="A2" s="16"/>
      <c r="B2" s="16"/>
      <c r="C2" s="16"/>
      <c r="D2" s="16"/>
      <c r="E2" s="16"/>
      <c r="F2" s="16"/>
      <c r="G2" s="16"/>
      <c r="H2" s="16"/>
      <c r="I2" s="16"/>
    </row>
    <row r="3" spans="1:19" ht="16.5" customHeight="1">
      <c r="A3" s="16"/>
      <c r="B3" s="16"/>
      <c r="C3" s="16"/>
      <c r="D3" s="16"/>
      <c r="E3" s="16"/>
      <c r="F3" s="16"/>
      <c r="G3" s="16"/>
      <c r="O3" s="305"/>
      <c r="P3" s="305"/>
      <c r="Q3" s="305"/>
      <c r="R3" s="17" t="s">
        <v>16</v>
      </c>
    </row>
    <row r="4" spans="1:19" ht="16.5" customHeight="1">
      <c r="A4" s="16" t="str">
        <f>"早稲田大学"&amp;'（提出用）申請時情報フォーム'!C24&amp;"長　殿"</f>
        <v>早稲田大学長　殿</v>
      </c>
      <c r="B4" s="16"/>
      <c r="C4" s="16"/>
      <c r="D4" s="16"/>
      <c r="E4" s="16"/>
      <c r="F4" s="16"/>
      <c r="G4" s="16"/>
      <c r="H4" s="16"/>
      <c r="I4" s="16"/>
    </row>
    <row r="5" spans="1:19" ht="16.5" customHeight="1">
      <c r="A5" s="16"/>
      <c r="B5" s="16"/>
      <c r="C5" s="16"/>
      <c r="D5" s="16"/>
      <c r="E5" s="16"/>
      <c r="F5" s="16"/>
      <c r="G5" s="16"/>
      <c r="H5" s="16"/>
      <c r="I5" s="16"/>
    </row>
    <row r="6" spans="1:19" ht="16.5" customHeight="1">
      <c r="A6" s="313" t="s">
        <v>1670</v>
      </c>
      <c r="B6" s="314"/>
      <c r="C6" s="314"/>
      <c r="D6" s="315"/>
      <c r="E6" s="16"/>
      <c r="F6" s="16"/>
      <c r="G6" s="280" t="s">
        <v>48</v>
      </c>
      <c r="H6" s="280"/>
      <c r="I6" s="309" t="e">
        <f>IF(VLOOKUP('（提出用）申請時情報フォーム'!F9,入力タブ!X:Y,2,FALSE)&lt;&gt;99,'（提出用）申請時情報フォーム'!F9,IF(VLOOKUP('（提出用）申請時情報フォーム'!C10,入力タブ!AD:AE,2,FALSE)=99,'（提出用）申請時情報フォーム'!E10,'（提出用）申請時情報フォーム'!C10))</f>
        <v>#N/A</v>
      </c>
      <c r="J6" s="310"/>
      <c r="K6" s="310"/>
      <c r="L6" s="310"/>
      <c r="M6" s="49"/>
      <c r="N6" s="16"/>
      <c r="O6" s="16"/>
      <c r="P6" s="16"/>
      <c r="Q6" s="16"/>
      <c r="R6" s="16"/>
    </row>
    <row r="7" spans="1:19" ht="16.5" customHeight="1">
      <c r="A7" s="316"/>
      <c r="B7" s="317"/>
      <c r="C7" s="317"/>
      <c r="D7" s="318"/>
      <c r="E7" s="16"/>
      <c r="F7" s="16"/>
      <c r="G7" s="289" t="s">
        <v>1671</v>
      </c>
      <c r="H7" s="290"/>
      <c r="I7" s="50" t="s">
        <v>1672</v>
      </c>
      <c r="J7" s="107"/>
      <c r="K7" s="50" t="s">
        <v>1673</v>
      </c>
      <c r="L7" s="107"/>
      <c r="M7" s="49"/>
      <c r="N7" s="16"/>
      <c r="O7" s="16"/>
      <c r="P7" s="16"/>
      <c r="Q7" s="16"/>
      <c r="R7" s="16"/>
    </row>
    <row r="8" spans="1:19" ht="16.5" customHeight="1">
      <c r="A8" s="316"/>
      <c r="B8" s="317"/>
      <c r="C8" s="317"/>
      <c r="D8" s="318"/>
      <c r="E8" s="16"/>
      <c r="F8" s="16"/>
      <c r="G8" s="291"/>
      <c r="H8" s="292"/>
      <c r="I8" s="281"/>
      <c r="J8" s="282"/>
      <c r="K8" s="282"/>
      <c r="L8" s="282"/>
      <c r="M8" s="282"/>
      <c r="N8" s="282"/>
      <c r="O8" s="282"/>
      <c r="P8" s="282"/>
      <c r="Q8" s="282"/>
      <c r="R8" s="283"/>
    </row>
    <row r="9" spans="1:19" ht="16.5" customHeight="1">
      <c r="A9" s="316"/>
      <c r="B9" s="317"/>
      <c r="C9" s="317"/>
      <c r="D9" s="318"/>
      <c r="E9" s="16"/>
      <c r="F9" s="16"/>
      <c r="G9" s="293"/>
      <c r="H9" s="294"/>
      <c r="I9" s="284"/>
      <c r="J9" s="285"/>
      <c r="K9" s="285"/>
      <c r="L9" s="285"/>
      <c r="M9" s="285"/>
      <c r="N9" s="285"/>
      <c r="O9" s="285"/>
      <c r="P9" s="285"/>
      <c r="Q9" s="285"/>
      <c r="R9" s="286"/>
    </row>
    <row r="10" spans="1:19" ht="16.5" customHeight="1">
      <c r="A10" s="316"/>
      <c r="B10" s="317"/>
      <c r="C10" s="317"/>
      <c r="D10" s="318"/>
      <c r="E10" s="16"/>
      <c r="F10" s="16"/>
      <c r="G10" s="280" t="s">
        <v>1674</v>
      </c>
      <c r="H10" s="280"/>
      <c r="I10" s="287" t="str">
        <f>'（提出用）申請時情報フォーム'!C7&amp;"　"&amp;'（提出用）申請時情報フォーム'!E7</f>
        <v>　</v>
      </c>
      <c r="J10" s="288"/>
      <c r="K10" s="288"/>
      <c r="L10" s="288"/>
      <c r="M10" s="288"/>
      <c r="N10" s="288"/>
      <c r="O10" s="288"/>
      <c r="P10" s="288"/>
      <c r="Q10" s="288"/>
      <c r="R10" s="48"/>
    </row>
    <row r="11" spans="1:19" ht="16.5" customHeight="1">
      <c r="A11" s="316"/>
      <c r="B11" s="317"/>
      <c r="C11" s="317"/>
      <c r="D11" s="318"/>
      <c r="E11" s="16"/>
      <c r="F11" s="16"/>
      <c r="G11" s="280" t="s">
        <v>95</v>
      </c>
      <c r="H11" s="280"/>
      <c r="I11" s="287" t="str">
        <f>IF(ISBLANK('（提出用）申請時情報フォーム'!C6),'（提出用）申請時情報フォーム'!C7&amp;"　"&amp;'（提出用）申請時情報フォーム'!E7,'（提出用）申請時情報フォーム'!C6&amp;"　"&amp;'（提出用）申請時情報フォーム'!E6)</f>
        <v>　</v>
      </c>
      <c r="J11" s="288"/>
      <c r="K11" s="288"/>
      <c r="L11" s="288"/>
      <c r="M11" s="288"/>
      <c r="N11" s="288"/>
      <c r="O11" s="288"/>
      <c r="P11" s="288"/>
      <c r="Q11" s="288"/>
      <c r="R11" s="13" t="s">
        <v>1675</v>
      </c>
    </row>
    <row r="12" spans="1:19" ht="16.5" customHeight="1">
      <c r="A12" s="316"/>
      <c r="B12" s="317"/>
      <c r="C12" s="317"/>
      <c r="D12" s="318"/>
      <c r="E12" s="16"/>
      <c r="F12" s="16"/>
      <c r="G12" s="280" t="s">
        <v>1676</v>
      </c>
      <c r="H12" s="280"/>
      <c r="I12" s="295">
        <f>'（提出用）申請時情報フォーム'!D9</f>
        <v>0</v>
      </c>
      <c r="J12" s="296"/>
      <c r="K12" s="296"/>
      <c r="L12" s="296"/>
      <c r="M12" s="296"/>
      <c r="N12" s="296"/>
      <c r="O12" s="296"/>
      <c r="P12" s="296"/>
      <c r="Q12" s="296"/>
      <c r="R12" s="297"/>
    </row>
    <row r="13" spans="1:19" ht="16.5" customHeight="1">
      <c r="A13" s="316"/>
      <c r="B13" s="317"/>
      <c r="C13" s="317"/>
      <c r="D13" s="318"/>
      <c r="E13" s="16"/>
      <c r="F13" s="16"/>
      <c r="G13" s="280" t="s">
        <v>1677</v>
      </c>
      <c r="H13" s="280"/>
      <c r="I13" s="306"/>
      <c r="J13" s="307"/>
      <c r="K13" s="307"/>
      <c r="L13" s="307"/>
      <c r="M13" s="307"/>
      <c r="N13" s="307"/>
      <c r="O13" s="307"/>
      <c r="P13" s="307"/>
      <c r="Q13" s="307"/>
      <c r="R13" s="308"/>
    </row>
    <row r="14" spans="1:19" ht="16.5" customHeight="1">
      <c r="A14" s="319"/>
      <c r="B14" s="320"/>
      <c r="C14" s="320"/>
      <c r="D14" s="321"/>
      <c r="E14" s="16"/>
      <c r="F14" s="16"/>
      <c r="G14" s="280" t="s">
        <v>1678</v>
      </c>
      <c r="H14" s="280"/>
      <c r="I14" s="309">
        <f>IF(ISBLANK('（提出用）申請時情報フォーム'!D11),'（提出用）申請時情報フォーム'!D12,'（提出用）申請時情報フォーム'!D11)</f>
        <v>0</v>
      </c>
      <c r="J14" s="310"/>
      <c r="K14" s="310"/>
      <c r="L14" s="310"/>
      <c r="M14" s="310"/>
      <c r="N14" s="310"/>
      <c r="O14" s="310"/>
      <c r="P14" s="310"/>
      <c r="Q14" s="310"/>
      <c r="R14" s="311"/>
    </row>
    <row r="15" spans="1:19" ht="16.5" customHeight="1">
      <c r="A15" s="16"/>
      <c r="B15" s="16"/>
      <c r="C15" s="16"/>
      <c r="D15" s="16"/>
      <c r="E15" s="16"/>
      <c r="F15" s="16"/>
      <c r="G15" s="16"/>
      <c r="H15" s="16"/>
      <c r="I15" s="16"/>
    </row>
    <row r="16" spans="1:19" ht="16.5" customHeight="1">
      <c r="A16" s="16"/>
      <c r="B16" s="16"/>
      <c r="C16" s="16"/>
      <c r="D16" s="16"/>
      <c r="E16" s="16"/>
      <c r="F16" s="16"/>
      <c r="G16" s="16"/>
      <c r="H16" s="16"/>
      <c r="I16" s="16"/>
    </row>
    <row r="17" spans="1:19" ht="71.5" customHeight="1">
      <c r="B17" s="279" t="str">
        <f>"私は早稲田大学大学院学則第14条により、下記事項を附し、　"&amp;'（提出用）申請時情報フォーム'!C28&amp;"　　の学位を申請します。また、提出する学位申請論文について、研究不正を行わず、適正に執筆したことを誓約いたします。なお、研究不正が認定された場合は、当該研究不正に係る調査結果および処分内容（氏名、不正を行なった論文の題名等を含む）が公表されることを承諾いたします。"</f>
        <v>私は早稲田大学大学院学則第14条により、下記事項を附し、　　　の学位を申請します。また、提出する学位申請論文について、研究不正を行わず、適正に執筆したことを誓約いたします。なお、研究不正が認定された場合は、当該研究不正に係る調査結果および処分内容（氏名、不正を行なった論文の題名等を含む）が公表されることを承諾いたします。</v>
      </c>
      <c r="C17" s="279"/>
      <c r="D17" s="279"/>
      <c r="E17" s="279"/>
      <c r="F17" s="279"/>
      <c r="G17" s="279"/>
      <c r="H17" s="279"/>
      <c r="I17" s="279"/>
      <c r="J17" s="279"/>
      <c r="K17" s="279"/>
      <c r="L17" s="279"/>
      <c r="M17" s="279"/>
      <c r="N17" s="279"/>
      <c r="O17" s="279"/>
      <c r="P17" s="279"/>
      <c r="Q17" s="279"/>
      <c r="R17" s="279"/>
    </row>
    <row r="18" spans="1:19" ht="16.5" customHeight="1">
      <c r="A18" s="16"/>
      <c r="B18" s="16"/>
      <c r="C18" s="16"/>
      <c r="D18" s="16"/>
      <c r="E18" s="16"/>
      <c r="F18" s="16"/>
      <c r="G18" s="16"/>
      <c r="H18" s="16"/>
      <c r="I18" s="16"/>
    </row>
    <row r="19" spans="1:19" ht="16.5" customHeight="1">
      <c r="A19" s="298" t="s">
        <v>1679</v>
      </c>
      <c r="B19" s="298"/>
      <c r="C19" s="298"/>
      <c r="D19" s="298"/>
      <c r="E19" s="298"/>
      <c r="F19" s="298"/>
      <c r="G19" s="298"/>
      <c r="H19" s="298"/>
      <c r="I19" s="298"/>
      <c r="J19" s="298"/>
      <c r="K19" s="298"/>
      <c r="L19" s="298"/>
      <c r="M19" s="298"/>
      <c r="N19" s="298"/>
      <c r="O19" s="298"/>
      <c r="P19" s="298"/>
      <c r="Q19" s="298"/>
      <c r="R19" s="298"/>
      <c r="S19" s="16"/>
    </row>
    <row r="20" spans="1:19" ht="16.5" customHeight="1">
      <c r="A20" s="16"/>
      <c r="B20" s="16"/>
      <c r="C20" s="16"/>
      <c r="D20" s="16"/>
      <c r="E20" s="16"/>
      <c r="F20" s="16"/>
      <c r="G20" s="16"/>
      <c r="H20" s="16"/>
      <c r="I20" s="16"/>
    </row>
    <row r="21" spans="1:19" ht="16.5" customHeight="1">
      <c r="A21" s="16" t="s">
        <v>1680</v>
      </c>
      <c r="C21" s="16"/>
      <c r="D21" s="16"/>
      <c r="E21" s="16"/>
      <c r="F21" s="16"/>
      <c r="G21" s="16"/>
      <c r="H21" s="16"/>
      <c r="I21" s="16"/>
    </row>
    <row r="22" spans="1:19" ht="16.5" customHeight="1">
      <c r="A22" s="16"/>
      <c r="B22" s="16" t="str">
        <f>'（提出用）申請時情報フォーム'!C24&amp;"　　・　　"&amp;'（提出用）申請時情報フォーム'!C25&amp;"　　・　　"&amp;'（提出用）申請時情報フォーム'!C28</f>
        <v>　　・　　　　・　　</v>
      </c>
      <c r="C22" s="16"/>
      <c r="D22" s="16"/>
      <c r="E22" s="16"/>
      <c r="F22" s="16"/>
      <c r="G22" s="16"/>
      <c r="H22" s="16"/>
      <c r="I22" s="16"/>
      <c r="J22" s="16"/>
      <c r="K22" s="16"/>
      <c r="L22" s="16"/>
      <c r="M22" s="16"/>
      <c r="N22" s="16"/>
      <c r="O22" s="16"/>
      <c r="P22" s="16"/>
      <c r="Q22" s="16"/>
    </row>
    <row r="23" spans="1:19" ht="16.5" customHeight="1">
      <c r="A23" s="21"/>
      <c r="B23" s="21"/>
      <c r="C23" s="21"/>
      <c r="D23" s="21"/>
      <c r="E23" s="21"/>
      <c r="F23" s="21"/>
      <c r="G23" s="21"/>
      <c r="H23" s="21"/>
      <c r="I23" s="21"/>
      <c r="J23" s="21"/>
    </row>
    <row r="24" spans="1:19" s="153" customFormat="1" ht="16.5" customHeight="1">
      <c r="A24" s="152" t="s">
        <v>1681</v>
      </c>
      <c r="C24" s="152"/>
      <c r="D24" s="152"/>
      <c r="E24" s="152"/>
      <c r="F24" s="152"/>
      <c r="G24" s="152"/>
      <c r="H24" s="152"/>
      <c r="I24" s="152"/>
    </row>
    <row r="25" spans="1:19" ht="16.5" customHeight="1">
      <c r="A25" s="16"/>
      <c r="B25" s="16"/>
      <c r="C25" s="16"/>
      <c r="D25" s="16"/>
      <c r="E25" s="16"/>
      <c r="F25" s="16"/>
      <c r="G25" s="16"/>
      <c r="H25" s="16"/>
      <c r="I25" s="16"/>
    </row>
    <row r="26" spans="1:19" s="153" customFormat="1" ht="16.5" customHeight="1">
      <c r="A26" s="152" t="s">
        <v>1682</v>
      </c>
      <c r="C26" s="152"/>
      <c r="D26" s="152"/>
      <c r="E26" s="152"/>
      <c r="F26" s="152"/>
      <c r="G26" s="152"/>
      <c r="H26" s="152"/>
      <c r="I26" s="152"/>
    </row>
    <row r="27" spans="1:19" ht="37.5" customHeight="1">
      <c r="A27" s="16"/>
      <c r="B27" s="303" t="s">
        <v>1683</v>
      </c>
      <c r="C27" s="303"/>
      <c r="D27" s="303"/>
      <c r="E27" s="303"/>
      <c r="F27" s="302">
        <f>'（提出用）申請時情報フォーム'!C29</f>
        <v>0</v>
      </c>
      <c r="G27" s="302"/>
      <c r="H27" s="302"/>
      <c r="I27" s="302"/>
      <c r="J27" s="302"/>
      <c r="K27" s="302"/>
      <c r="L27" s="302"/>
      <c r="M27" s="302"/>
      <c r="N27" s="302"/>
      <c r="O27" s="302"/>
      <c r="P27" s="302"/>
      <c r="Q27" s="302"/>
      <c r="R27" s="302"/>
    </row>
    <row r="28" spans="1:19" ht="36" customHeight="1">
      <c r="A28" s="51"/>
      <c r="B28" s="303" t="s">
        <v>1684</v>
      </c>
      <c r="C28" s="303"/>
      <c r="D28" s="303"/>
      <c r="E28" s="303"/>
      <c r="F28" s="302">
        <f>'（提出用）申請時情報フォーム'!C31</f>
        <v>0</v>
      </c>
      <c r="G28" s="302"/>
      <c r="H28" s="302"/>
      <c r="I28" s="302"/>
      <c r="J28" s="302"/>
      <c r="K28" s="302"/>
      <c r="L28" s="302"/>
      <c r="M28" s="302"/>
      <c r="N28" s="302"/>
      <c r="O28" s="302"/>
      <c r="P28" s="302"/>
      <c r="Q28" s="302"/>
      <c r="R28" s="302"/>
    </row>
    <row r="29" spans="1:19" ht="36" customHeight="1">
      <c r="A29" s="51"/>
      <c r="B29" s="302" t="s">
        <v>1685</v>
      </c>
      <c r="C29" s="302"/>
      <c r="D29" s="302"/>
      <c r="E29" s="302"/>
      <c r="F29" s="302">
        <f>'（提出用）申請時情報フォーム'!C30</f>
        <v>0</v>
      </c>
      <c r="G29" s="302"/>
      <c r="H29" s="302"/>
      <c r="I29" s="302"/>
      <c r="J29" s="302"/>
      <c r="K29" s="302"/>
      <c r="L29" s="302"/>
      <c r="M29" s="302"/>
      <c r="N29" s="302"/>
      <c r="O29" s="302"/>
      <c r="P29" s="302"/>
      <c r="Q29" s="302"/>
      <c r="R29" s="302"/>
    </row>
    <row r="30" spans="1:19" ht="36" customHeight="1">
      <c r="A30" s="52"/>
      <c r="B30" s="302" t="s">
        <v>1686</v>
      </c>
      <c r="C30" s="302"/>
      <c r="D30" s="302"/>
      <c r="E30" s="302"/>
      <c r="F30" s="302">
        <f>'（提出用）申請時情報フォーム'!C32</f>
        <v>0</v>
      </c>
      <c r="G30" s="302"/>
      <c r="H30" s="302"/>
      <c r="I30" s="302"/>
      <c r="J30" s="302"/>
      <c r="K30" s="302"/>
      <c r="L30" s="302"/>
      <c r="M30" s="302"/>
      <c r="N30" s="302"/>
      <c r="O30" s="302"/>
      <c r="P30" s="302"/>
      <c r="Q30" s="302"/>
      <c r="R30" s="302"/>
    </row>
    <row r="31" spans="1:19" ht="16.5" customHeight="1">
      <c r="A31" s="52"/>
      <c r="B31" s="52"/>
      <c r="C31" s="53"/>
      <c r="D31" s="53"/>
      <c r="E31" s="53"/>
      <c r="F31" s="53"/>
      <c r="G31" s="53"/>
      <c r="H31" s="53"/>
      <c r="I31" s="53"/>
      <c r="J31" s="53"/>
    </row>
    <row r="32" spans="1:19" ht="16.5" customHeight="1">
      <c r="A32" s="16" t="s">
        <v>1687</v>
      </c>
      <c r="B32" s="16"/>
      <c r="C32" s="16"/>
      <c r="D32" s="16"/>
      <c r="E32" s="16"/>
      <c r="F32" s="16"/>
      <c r="G32" s="16"/>
      <c r="H32" s="16"/>
      <c r="I32" s="16"/>
    </row>
    <row r="33" spans="1:18" ht="16.5" customHeight="1">
      <c r="A33" s="16"/>
      <c r="B33" s="16" t="s">
        <v>1688</v>
      </c>
      <c r="C33" s="16"/>
      <c r="D33" s="16"/>
      <c r="E33" s="16"/>
      <c r="F33" s="16"/>
      <c r="G33" s="16"/>
      <c r="H33" s="16"/>
      <c r="I33" s="16"/>
    </row>
    <row r="34" spans="1:18" ht="16.5" customHeight="1">
      <c r="A34" s="16"/>
      <c r="B34" s="16"/>
      <c r="C34" s="16"/>
      <c r="D34" s="16"/>
      <c r="E34" s="16"/>
      <c r="F34" s="16"/>
      <c r="G34" s="16"/>
      <c r="H34" s="16"/>
      <c r="I34" s="16"/>
    </row>
    <row r="35" spans="1:18" ht="16.5" customHeight="1">
      <c r="A35" s="16"/>
      <c r="B35" s="301" t="s">
        <v>1689</v>
      </c>
      <c r="C35" s="301"/>
      <c r="D35" s="301"/>
      <c r="E35" s="300"/>
      <c r="F35" s="300"/>
      <c r="G35" s="300"/>
      <c r="H35" s="300"/>
      <c r="I35" s="300"/>
      <c r="J35" s="12" t="s">
        <v>1675</v>
      </c>
    </row>
    <row r="36" spans="1:18" ht="16.5" customHeight="1">
      <c r="A36" s="16"/>
      <c r="B36" s="16"/>
      <c r="C36" s="16"/>
      <c r="D36" s="16"/>
      <c r="E36" s="16"/>
      <c r="F36" s="16"/>
      <c r="G36" s="16"/>
      <c r="H36" s="16"/>
      <c r="I36" s="16"/>
    </row>
    <row r="37" spans="1:18" ht="16.5" customHeight="1">
      <c r="A37" s="16"/>
      <c r="B37" s="16"/>
      <c r="C37" s="16"/>
      <c r="D37" s="16"/>
      <c r="E37" s="16"/>
      <c r="F37" s="16"/>
      <c r="G37" s="16"/>
      <c r="H37" s="16"/>
      <c r="I37" s="16"/>
      <c r="R37" t="s">
        <v>1690</v>
      </c>
    </row>
    <row r="38" spans="1:18" ht="16.5" customHeight="1">
      <c r="A38" s="16"/>
      <c r="B38" s="16"/>
      <c r="C38" s="16"/>
      <c r="D38" s="16"/>
      <c r="E38" s="16"/>
      <c r="F38" s="16"/>
      <c r="G38" s="16"/>
      <c r="H38" s="16"/>
      <c r="I38" s="16"/>
    </row>
    <row r="39" spans="1:18" ht="16.5" customHeight="1">
      <c r="A39" s="16"/>
      <c r="B39" s="16"/>
      <c r="C39" s="16"/>
      <c r="D39" s="16"/>
      <c r="E39" s="16"/>
      <c r="F39" s="16"/>
      <c r="G39" s="16"/>
      <c r="H39" s="16"/>
      <c r="I39" s="16"/>
    </row>
    <row r="40" spans="1:18" ht="16.5" customHeight="1">
      <c r="A40" s="16" t="s">
        <v>1691</v>
      </c>
      <c r="B40" s="16"/>
      <c r="C40" s="16"/>
      <c r="D40" s="16"/>
      <c r="E40" s="16"/>
      <c r="F40" s="16"/>
      <c r="G40" s="16"/>
      <c r="H40" s="16"/>
      <c r="I40" s="16"/>
    </row>
    <row r="41" spans="1:18" ht="16.5" customHeight="1">
      <c r="A41" s="304" t="s">
        <v>1692</v>
      </c>
      <c r="B41" s="304"/>
      <c r="C41" s="304"/>
      <c r="D41" s="304"/>
      <c r="E41" s="17">
        <f>'（提出用）申請時情報フォーム'!C24</f>
        <v>0</v>
      </c>
      <c r="F41" s="17"/>
      <c r="G41" s="17"/>
      <c r="H41" s="17"/>
      <c r="I41" s="17"/>
      <c r="J41" s="12"/>
    </row>
    <row r="42" spans="1:18" ht="16.5" customHeight="1">
      <c r="A42" s="299" t="s">
        <v>1693</v>
      </c>
      <c r="B42" s="299"/>
      <c r="C42" s="299"/>
      <c r="D42" s="299"/>
      <c r="E42" s="47"/>
      <c r="F42" s="30" t="s">
        <v>1694</v>
      </c>
      <c r="G42" s="47"/>
      <c r="H42" s="30" t="s">
        <v>1695</v>
      </c>
      <c r="I42" s="47"/>
      <c r="J42" s="30" t="s">
        <v>1696</v>
      </c>
    </row>
    <row r="43" spans="1:18" ht="16.5" customHeight="1">
      <c r="A43" s="299" t="s">
        <v>1697</v>
      </c>
      <c r="B43" s="299"/>
      <c r="C43" s="299"/>
      <c r="D43" s="299"/>
      <c r="E43" s="47"/>
      <c r="F43" s="30" t="s">
        <v>1694</v>
      </c>
      <c r="G43" s="47"/>
      <c r="H43" s="30" t="s">
        <v>1695</v>
      </c>
      <c r="I43" s="47"/>
      <c r="J43" s="30" t="s">
        <v>1696</v>
      </c>
    </row>
    <row r="44" spans="1:18" ht="16.5" customHeight="1">
      <c r="A44" s="299" t="s">
        <v>1698</v>
      </c>
      <c r="B44" s="299"/>
      <c r="C44" s="299"/>
      <c r="D44" s="299"/>
      <c r="E44" s="47"/>
      <c r="F44" s="30" t="s">
        <v>1694</v>
      </c>
      <c r="G44" s="47"/>
      <c r="H44" s="30" t="s">
        <v>1695</v>
      </c>
      <c r="I44" s="47"/>
      <c r="J44" s="30" t="s">
        <v>1696</v>
      </c>
    </row>
    <row r="45" spans="1:18" ht="16.5" customHeight="1">
      <c r="A45" s="299" t="s">
        <v>1699</v>
      </c>
      <c r="B45" s="299"/>
      <c r="C45" s="299"/>
      <c r="D45" s="299"/>
      <c r="E45" s="47"/>
      <c r="F45" s="30" t="s">
        <v>1694</v>
      </c>
      <c r="G45" s="47"/>
      <c r="H45" s="30" t="s">
        <v>1695</v>
      </c>
      <c r="I45" s="47"/>
      <c r="J45" s="30" t="s">
        <v>1696</v>
      </c>
      <c r="K45" s="16" t="s">
        <v>1700</v>
      </c>
    </row>
    <row r="46" spans="1:18" ht="16.5" customHeight="1">
      <c r="A46" s="16"/>
      <c r="B46" s="16"/>
      <c r="C46" s="16"/>
      <c r="D46" s="16"/>
      <c r="E46" s="16"/>
      <c r="F46" s="16"/>
      <c r="G46" s="16"/>
      <c r="H46" s="16"/>
      <c r="I46" s="16"/>
    </row>
    <row r="47" spans="1:18" ht="16.5" customHeight="1">
      <c r="A47" s="16"/>
      <c r="B47" s="16"/>
      <c r="C47" s="16"/>
      <c r="D47" s="16"/>
      <c r="E47" s="16"/>
      <c r="F47" s="16"/>
      <c r="G47" s="16"/>
      <c r="H47" s="16"/>
      <c r="I47" s="16"/>
    </row>
    <row r="48" spans="1:18" ht="16.5" customHeight="1">
      <c r="A48" s="16"/>
      <c r="B48" s="16"/>
      <c r="C48" s="16"/>
      <c r="D48" s="16"/>
      <c r="E48" s="16"/>
      <c r="F48" s="16"/>
      <c r="G48" s="16"/>
      <c r="H48" s="16"/>
      <c r="I48" s="16"/>
    </row>
    <row r="49" spans="1:9" ht="16.5" customHeight="1">
      <c r="A49" s="16"/>
      <c r="B49" s="16"/>
      <c r="C49" s="16"/>
      <c r="D49" s="16"/>
      <c r="E49" s="16"/>
      <c r="F49" s="16"/>
      <c r="G49" s="16"/>
      <c r="H49" s="16"/>
      <c r="I49" s="16"/>
    </row>
    <row r="50" spans="1:9" ht="16.5" customHeight="1">
      <c r="A50" s="16"/>
      <c r="B50" s="16"/>
      <c r="C50" s="16"/>
      <c r="D50" s="16"/>
      <c r="E50" s="16"/>
      <c r="F50" s="16"/>
      <c r="G50" s="16"/>
      <c r="H50" s="16"/>
      <c r="I50" s="16"/>
    </row>
    <row r="51" spans="1:9" ht="16.5" customHeight="1">
      <c r="A51" s="16"/>
      <c r="B51" s="16"/>
      <c r="C51" s="16"/>
      <c r="D51" s="16"/>
      <c r="E51" s="16"/>
      <c r="F51" s="16"/>
      <c r="G51" s="16"/>
      <c r="H51" s="16"/>
      <c r="I51" s="16"/>
    </row>
  </sheetData>
  <sheetProtection algorithmName="SHA-512" hashValue="dLtKGrgP+OC//bYB2zAOGd2wn22PxlpdHQf/c7gX4K3KSCnSHQo/6P2xbGMRa0yd93aDc/+IGy/rT6dvP7pYPg==" saltValue="pA495k+f+g4bB4G6G0KV4Q==" spinCount="100000" sheet="1" formatColumns="0" formatRows="0"/>
  <customSheetViews>
    <customSheetView guid="{3E35AAB7-4578-42FA-82DC-9186684AD379}" showPageBreaks="1" zeroValues="0" printArea="1">
      <selection activeCell="G2" sqref="G2"/>
      <pageMargins left="0" right="0" top="0" bottom="0" header="0" footer="0"/>
      <pageSetup paperSize="9" orientation="portrait" r:id="rId1"/>
    </customSheetView>
    <customSheetView guid="{3F53AC2D-B85F-4157-BF89-65B24AE7942F}" scale="80" showPageBreaks="1" zeroValues="0" printArea="1" view="pageBreakPreview">
      <selection activeCell="G2" sqref="G2"/>
      <pageMargins left="0" right="0" top="0" bottom="0" header="0" footer="0"/>
      <pageSetup paperSize="9" orientation="portrait" r:id="rId2"/>
    </customSheetView>
  </customSheetViews>
  <mergeCells count="34">
    <mergeCell ref="O3:Q3"/>
    <mergeCell ref="G13:H13"/>
    <mergeCell ref="I13:R13"/>
    <mergeCell ref="I14:R14"/>
    <mergeCell ref="A1:R1"/>
    <mergeCell ref="G6:H6"/>
    <mergeCell ref="G10:H10"/>
    <mergeCell ref="A6:D14"/>
    <mergeCell ref="I6:L6"/>
    <mergeCell ref="A19:R19"/>
    <mergeCell ref="A45:D45"/>
    <mergeCell ref="E35:I35"/>
    <mergeCell ref="B35:D35"/>
    <mergeCell ref="F27:R27"/>
    <mergeCell ref="F28:R28"/>
    <mergeCell ref="F29:R29"/>
    <mergeCell ref="F30:R30"/>
    <mergeCell ref="B30:E30"/>
    <mergeCell ref="B28:E28"/>
    <mergeCell ref="B29:E29"/>
    <mergeCell ref="A41:D41"/>
    <mergeCell ref="A42:D42"/>
    <mergeCell ref="A43:D43"/>
    <mergeCell ref="A44:D44"/>
    <mergeCell ref="B27:E27"/>
    <mergeCell ref="B17:R17"/>
    <mergeCell ref="G11:H11"/>
    <mergeCell ref="G12:H12"/>
    <mergeCell ref="I8:R9"/>
    <mergeCell ref="I10:Q10"/>
    <mergeCell ref="I11:Q11"/>
    <mergeCell ref="G14:H14"/>
    <mergeCell ref="G7:H9"/>
    <mergeCell ref="I12:R12"/>
  </mergeCells>
  <phoneticPr fontId="6"/>
  <conditionalFormatting sqref="E35:I35">
    <cfRule type="containsBlanks" dxfId="34" priority="6">
      <formula>LEN(TRIM(E35))=0</formula>
    </cfRule>
  </conditionalFormatting>
  <conditionalFormatting sqref="I13:R13">
    <cfRule type="containsBlanks" dxfId="33" priority="7">
      <formula>LEN(TRIM(I13))=0</formula>
    </cfRule>
  </conditionalFormatting>
  <conditionalFormatting sqref="J7 L7 I8:R9">
    <cfRule type="containsBlanks" dxfId="32" priority="8">
      <formula>LEN(TRIM(I7))=0</formula>
    </cfRule>
  </conditionalFormatting>
  <conditionalFormatting sqref="O3:Q3">
    <cfRule type="cellIs" dxfId="31" priority="1" operator="equal">
      <formula>"yyyy/mm/dd"</formula>
    </cfRule>
  </conditionalFormatting>
  <pageMargins left="0.70866141732283472" right="0" top="0.35433070866141736" bottom="0.35433070866141736" header="0.31496062992125984" footer="0.31496062992125984"/>
  <pageSetup paperSize="9" scale="90" orientation="portrait"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L29"/>
  <sheetViews>
    <sheetView showZeros="0" view="pageBreakPreview" zoomScale="50" zoomScaleNormal="60" zoomScaleSheetLayoutView="50" zoomScalePageLayoutView="80" workbookViewId="0">
      <selection sqref="A1:L1"/>
    </sheetView>
  </sheetViews>
  <sheetFormatPr defaultColWidth="8.81640625" defaultRowHeight="23"/>
  <cols>
    <col min="1" max="1" width="8.81640625" style="135"/>
    <col min="2" max="2" width="8.81640625" style="135" customWidth="1"/>
    <col min="3" max="5" width="8.81640625" style="135"/>
    <col min="6" max="6" width="4.1796875" style="135" customWidth="1"/>
    <col min="7" max="16384" width="8.81640625" style="135"/>
  </cols>
  <sheetData>
    <row r="1" spans="1:12" s="136" customFormat="1" ht="28">
      <c r="A1" s="323" t="str">
        <f>"早稲田大学大学院"&amp;"　"&amp;'（提出用）申請時情報フォーム'!C24</f>
        <v>早稲田大学大学院　</v>
      </c>
      <c r="B1" s="323"/>
      <c r="C1" s="323"/>
      <c r="D1" s="323"/>
      <c r="E1" s="323"/>
      <c r="F1" s="323"/>
      <c r="G1" s="323"/>
      <c r="H1" s="323"/>
      <c r="I1" s="323"/>
      <c r="J1" s="323"/>
      <c r="K1" s="323"/>
      <c r="L1" s="323"/>
    </row>
    <row r="2" spans="1:12">
      <c r="A2" s="162"/>
      <c r="B2" s="162"/>
      <c r="C2" s="162"/>
      <c r="D2" s="162"/>
      <c r="E2" s="162"/>
      <c r="F2" s="162"/>
      <c r="G2" s="162"/>
      <c r="H2" s="162"/>
      <c r="I2" s="162"/>
      <c r="J2" s="162"/>
      <c r="K2" s="162"/>
      <c r="L2" s="162"/>
    </row>
    <row r="5" spans="1:12" ht="41">
      <c r="A5" s="325" t="s">
        <v>1701</v>
      </c>
      <c r="B5" s="325"/>
      <c r="C5" s="325"/>
      <c r="D5" s="325"/>
      <c r="E5" s="325"/>
      <c r="F5" s="325"/>
      <c r="G5" s="325"/>
      <c r="H5" s="325"/>
      <c r="I5" s="325"/>
      <c r="J5" s="325"/>
      <c r="K5" s="325"/>
      <c r="L5" s="325"/>
    </row>
    <row r="8" spans="1:12" ht="28">
      <c r="A8" s="326" t="s">
        <v>1702</v>
      </c>
      <c r="B8" s="326"/>
      <c r="C8" s="326"/>
      <c r="D8" s="326"/>
      <c r="E8" s="326"/>
      <c r="F8" s="326"/>
      <c r="G8" s="326"/>
      <c r="H8" s="326"/>
      <c r="I8" s="326"/>
      <c r="J8" s="326"/>
      <c r="K8" s="326"/>
      <c r="L8" s="326"/>
    </row>
    <row r="10" spans="1:12" ht="80.150000000000006" customHeight="1">
      <c r="A10" s="327">
        <f>'（提出用）申請時情報フォーム'!C29</f>
        <v>0</v>
      </c>
      <c r="B10" s="328"/>
      <c r="C10" s="328"/>
      <c r="D10" s="328"/>
      <c r="E10" s="328"/>
      <c r="F10" s="328"/>
      <c r="G10" s="328"/>
      <c r="H10" s="328"/>
      <c r="I10" s="328"/>
      <c r="J10" s="328"/>
      <c r="K10" s="328"/>
      <c r="L10" s="328"/>
    </row>
    <row r="11" spans="1:12" ht="80.150000000000006" customHeight="1">
      <c r="A11" s="329">
        <f>'（提出用）申請時情報フォーム'!C31</f>
        <v>0</v>
      </c>
      <c r="B11" s="329"/>
      <c r="C11" s="329"/>
      <c r="D11" s="329"/>
      <c r="E11" s="329"/>
      <c r="F11" s="329"/>
      <c r="G11" s="329"/>
      <c r="H11" s="329"/>
      <c r="I11" s="329"/>
      <c r="J11" s="329"/>
      <c r="K11" s="329"/>
      <c r="L11" s="329"/>
    </row>
    <row r="12" spans="1:12">
      <c r="A12" s="137"/>
      <c r="B12" s="137"/>
      <c r="C12" s="137"/>
      <c r="D12" s="137"/>
      <c r="E12" s="137"/>
      <c r="F12" s="137"/>
      <c r="G12" s="137"/>
      <c r="H12" s="137"/>
      <c r="I12" s="137"/>
      <c r="J12" s="137"/>
      <c r="K12" s="137"/>
      <c r="L12" s="137"/>
    </row>
    <row r="13" spans="1:12" ht="80.150000000000006" customHeight="1">
      <c r="A13" s="328">
        <f>'（提出用）申請時情報フォーム'!C30</f>
        <v>0</v>
      </c>
      <c r="B13" s="328"/>
      <c r="C13" s="328"/>
      <c r="D13" s="328"/>
      <c r="E13" s="328"/>
      <c r="F13" s="328"/>
      <c r="G13" s="328"/>
      <c r="H13" s="328"/>
      <c r="I13" s="328"/>
      <c r="J13" s="328"/>
      <c r="K13" s="328"/>
      <c r="L13" s="328"/>
    </row>
    <row r="14" spans="1:12" ht="80.150000000000006" customHeight="1">
      <c r="A14" s="329">
        <f>'（提出用）申請時情報フォーム'!C32</f>
        <v>0</v>
      </c>
      <c r="B14" s="329"/>
      <c r="C14" s="329"/>
      <c r="D14" s="329"/>
      <c r="E14" s="329"/>
      <c r="F14" s="329"/>
      <c r="G14" s="329"/>
      <c r="H14" s="329"/>
      <c r="I14" s="329"/>
      <c r="J14" s="329"/>
      <c r="K14" s="329"/>
      <c r="L14" s="329"/>
    </row>
    <row r="17" spans="1:12" ht="27" customHeight="1"/>
    <row r="18" spans="1:12" ht="27" customHeight="1"/>
    <row r="19" spans="1:12" ht="28">
      <c r="A19" s="326" t="s">
        <v>1703</v>
      </c>
      <c r="B19" s="326"/>
      <c r="C19" s="326"/>
      <c r="D19" s="326"/>
      <c r="E19" s="326"/>
      <c r="F19" s="326"/>
      <c r="G19" s="326"/>
      <c r="H19" s="326"/>
      <c r="I19" s="326"/>
      <c r="J19" s="326"/>
      <c r="K19" s="326"/>
      <c r="L19" s="326"/>
    </row>
    <row r="21" spans="1:12">
      <c r="A21" s="324" t="str">
        <f>IF(ISBLANK('（提出用）申請時情報フォーム'!C6),'（提出用）申請時情報フォーム'!C7&amp;"　"&amp;'（提出用）申請時情報フォーム'!E7,'（提出用）申請時情報フォーム'!C6&amp;"　"&amp;'（提出用）申請時情報フォーム'!E6)</f>
        <v>　</v>
      </c>
      <c r="B21" s="324"/>
      <c r="C21" s="324"/>
      <c r="D21" s="324"/>
      <c r="E21" s="324"/>
      <c r="F21" s="324"/>
      <c r="G21" s="324"/>
      <c r="H21" s="324"/>
      <c r="I21" s="324"/>
      <c r="J21" s="324"/>
      <c r="K21" s="324"/>
      <c r="L21" s="324"/>
    </row>
    <row r="22" spans="1:12">
      <c r="A22" s="324" t="str">
        <f>PROPER('（提出用）申請時情報フォーム'!E8)&amp;" "&amp;UPPER('（提出用）申請時情報フォーム'!C8)</f>
        <v xml:space="preserve"> </v>
      </c>
      <c r="B22" s="324"/>
      <c r="C22" s="324"/>
      <c r="D22" s="324"/>
      <c r="E22" s="324"/>
      <c r="F22" s="324"/>
      <c r="G22" s="324"/>
      <c r="H22" s="324"/>
      <c r="I22" s="324"/>
      <c r="J22" s="324"/>
      <c r="K22" s="324"/>
      <c r="L22" s="324"/>
    </row>
    <row r="27" spans="1:12">
      <c r="A27" s="330" t="e">
        <f>'（提出用）申請時情報フォーム'!C25&amp;"　"&amp;VLOOKUP('（提出用）申請時情報フォーム'!C26,研究指導一覧!A:J,10,FALSE)</f>
        <v>#N/A</v>
      </c>
      <c r="B27" s="330"/>
      <c r="C27" s="330"/>
      <c r="D27" s="330"/>
      <c r="E27" s="330"/>
      <c r="F27" s="330"/>
      <c r="G27" s="330"/>
      <c r="H27" s="330"/>
      <c r="I27" s="330"/>
      <c r="J27" s="330"/>
      <c r="K27" s="330"/>
      <c r="L27" s="330"/>
    </row>
    <row r="29" spans="1:12">
      <c r="A29" s="322">
        <f>'（提出用）申請時情報フォーム'!C39</f>
        <v>0</v>
      </c>
      <c r="B29" s="322"/>
      <c r="C29" s="322"/>
      <c r="D29" s="322"/>
      <c r="E29" s="322"/>
      <c r="F29" s="322"/>
      <c r="G29" s="322"/>
      <c r="H29" s="322"/>
      <c r="I29" s="322"/>
      <c r="J29" s="322"/>
      <c r="K29" s="322"/>
      <c r="L29" s="322"/>
    </row>
  </sheetData>
  <sheetProtection algorithmName="SHA-512" hashValue="Lg2vFOw1WV4dZRhfhyAxdozu9jRmzZLcYFb/nuXIt3LmNsLWWIp0X4PHsUjrT1lFzPgMZMoeU3iEu2061iFgYA==" saltValue="SBB2CULtTta7Gi1mMocOhA==" spinCount="100000" sheet="1" formatColumns="0" formatRows="0"/>
  <customSheetViews>
    <customSheetView guid="{3E35AAB7-4578-42FA-82DC-9186684AD379}" scale="70" showPageBreaks="1" zeroValues="0" fitToPage="1" view="pageBreakPreview">
      <selection activeCell="A5" sqref="A5:L5"/>
      <pageMargins left="0" right="0" top="0" bottom="0" header="0" footer="0"/>
      <pageSetup paperSize="9" scale="85" orientation="portrait" r:id="rId1"/>
    </customSheetView>
    <customSheetView guid="{3F53AC2D-B85F-4157-BF89-65B24AE7942F}" scale="70" showPageBreaks="1" zeroValues="0" fitToPage="1" view="pageBreakPreview">
      <selection activeCell="A5" sqref="A5:L5"/>
      <pageMargins left="0" right="0" top="0" bottom="0" header="0" footer="0"/>
      <pageSetup paperSize="9" scale="85" orientation="portrait" r:id="rId2"/>
    </customSheetView>
  </customSheetViews>
  <mergeCells count="12">
    <mergeCell ref="A29:L29"/>
    <mergeCell ref="A1:L1"/>
    <mergeCell ref="A21:L21"/>
    <mergeCell ref="A22:L22"/>
    <mergeCell ref="A5:L5"/>
    <mergeCell ref="A8:L8"/>
    <mergeCell ref="A10:L10"/>
    <mergeCell ref="A11:L11"/>
    <mergeCell ref="A13:L13"/>
    <mergeCell ref="A14:L14"/>
    <mergeCell ref="A19:L19"/>
    <mergeCell ref="A27:L27"/>
  </mergeCells>
  <phoneticPr fontId="6"/>
  <pageMargins left="0.7" right="0.7" top="0.75" bottom="0.75" header="0.3" footer="0.3"/>
  <pageSetup paperSize="9" scale="78" orientation="portrait" r:id="rId3"/>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M113"/>
  <sheetViews>
    <sheetView zoomScale="70" zoomScaleNormal="70" zoomScalePageLayoutView="80" workbookViewId="0">
      <selection activeCell="H4" sqref="H4:K4"/>
    </sheetView>
  </sheetViews>
  <sheetFormatPr defaultColWidth="8.7265625" defaultRowHeight="20.25" customHeight="1"/>
  <cols>
    <col min="1" max="1" width="11.54296875" style="141" customWidth="1"/>
    <col min="2" max="2" width="14.26953125" style="141" customWidth="1"/>
    <col min="3" max="3" width="2.81640625" style="141" customWidth="1"/>
    <col min="4" max="4" width="9.1796875" style="141"/>
    <col min="5" max="5" width="5.453125" style="141" customWidth="1"/>
    <col min="6" max="6" width="8" style="141" customWidth="1"/>
    <col min="7" max="11" width="9.1796875" style="141"/>
    <col min="12" max="16384" width="8.7265625" style="138"/>
  </cols>
  <sheetData>
    <row r="1" spans="1:13" ht="20.25" customHeight="1">
      <c r="A1" s="338" t="str">
        <f>"早稲田大学"&amp;"　"&amp;'（提出用）申請時情報フォーム'!C28&amp;"　学位申請　研究業績書"</f>
        <v>早稲田大学　　学位申請　研究業績書</v>
      </c>
      <c r="B1" s="338"/>
      <c r="C1" s="338"/>
      <c r="D1" s="338"/>
      <c r="E1" s="338"/>
      <c r="F1" s="338"/>
      <c r="G1" s="338"/>
      <c r="H1" s="338"/>
      <c r="I1" s="338"/>
      <c r="J1" s="338"/>
      <c r="K1" s="338"/>
    </row>
    <row r="2" spans="1:13" ht="20.25" customHeight="1">
      <c r="A2" s="139"/>
      <c r="B2" s="139"/>
      <c r="C2" s="139"/>
      <c r="D2" s="139"/>
      <c r="E2" s="139"/>
      <c r="F2" s="139"/>
      <c r="G2" s="139"/>
      <c r="H2" s="139"/>
      <c r="I2" s="139"/>
      <c r="J2" s="139"/>
      <c r="K2" s="139"/>
    </row>
    <row r="3" spans="1:13" ht="20.25" customHeight="1">
      <c r="A3" s="140" t="s">
        <v>1704</v>
      </c>
      <c r="B3" s="337" t="str">
        <f>IF(ISBLANK('（提出用）申請時情報フォーム'!C6),'（提出用）申請時情報フォーム'!C7&amp;"　"&amp;'（提出用）申請時情報フォーム'!E7,'（提出用）申請時情報フォーム'!C6&amp;"　"&amp;'（提出用）申請時情報フォーム'!E6)</f>
        <v>　</v>
      </c>
      <c r="C3" s="337"/>
      <c r="D3" s="337"/>
      <c r="E3" s="337"/>
      <c r="F3" s="337"/>
      <c r="G3" s="141" t="s">
        <v>1705</v>
      </c>
    </row>
    <row r="4" spans="1:13" ht="20.25" customHeight="1">
      <c r="H4" s="344" t="s">
        <v>1706</v>
      </c>
      <c r="I4" s="345"/>
      <c r="J4" s="345"/>
      <c r="K4" s="345"/>
      <c r="M4" s="142"/>
    </row>
    <row r="5" spans="1:13" ht="20.25" customHeight="1">
      <c r="A5" s="143" t="s">
        <v>1707</v>
      </c>
      <c r="B5" s="339" t="s">
        <v>1708</v>
      </c>
      <c r="C5" s="340"/>
      <c r="D5" s="340"/>
      <c r="E5" s="340"/>
      <c r="F5" s="340"/>
      <c r="G5" s="340"/>
      <c r="H5" s="340"/>
      <c r="I5" s="340"/>
      <c r="J5" s="340"/>
      <c r="K5" s="340"/>
    </row>
    <row r="6" spans="1:13" ht="20.25" customHeight="1">
      <c r="A6" s="166"/>
      <c r="B6" s="341"/>
      <c r="C6" s="342"/>
      <c r="D6" s="342"/>
      <c r="E6" s="342"/>
      <c r="F6" s="342"/>
      <c r="G6" s="342"/>
      <c r="H6" s="342"/>
      <c r="I6" s="342"/>
      <c r="J6" s="342"/>
      <c r="K6" s="343"/>
    </row>
    <row r="7" spans="1:13" ht="20.25" customHeight="1">
      <c r="A7" s="144"/>
      <c r="B7" s="331"/>
      <c r="C7" s="332"/>
      <c r="D7" s="332"/>
      <c r="E7" s="332"/>
      <c r="F7" s="332"/>
      <c r="G7" s="332"/>
      <c r="H7" s="332"/>
      <c r="I7" s="332"/>
      <c r="J7" s="332"/>
      <c r="K7" s="333"/>
    </row>
    <row r="8" spans="1:13" ht="20.25" customHeight="1">
      <c r="A8" s="144"/>
      <c r="B8" s="331"/>
      <c r="C8" s="332"/>
      <c r="D8" s="332"/>
      <c r="E8" s="332"/>
      <c r="F8" s="332"/>
      <c r="G8" s="332"/>
      <c r="H8" s="332"/>
      <c r="I8" s="332"/>
      <c r="J8" s="332"/>
      <c r="K8" s="333"/>
    </row>
    <row r="9" spans="1:13" ht="20.25" customHeight="1">
      <c r="A9" s="144"/>
      <c r="B9" s="331"/>
      <c r="C9" s="332"/>
      <c r="D9" s="332"/>
      <c r="E9" s="332"/>
      <c r="F9" s="332"/>
      <c r="G9" s="332"/>
      <c r="H9" s="332"/>
      <c r="I9" s="332"/>
      <c r="J9" s="332"/>
      <c r="K9" s="333"/>
    </row>
    <row r="10" spans="1:13" ht="20.25" customHeight="1">
      <c r="A10" s="144"/>
      <c r="B10" s="331"/>
      <c r="C10" s="332"/>
      <c r="D10" s="332"/>
      <c r="E10" s="332"/>
      <c r="F10" s="332"/>
      <c r="G10" s="332"/>
      <c r="H10" s="332"/>
      <c r="I10" s="332"/>
      <c r="J10" s="332"/>
      <c r="K10" s="333"/>
    </row>
    <row r="11" spans="1:13" ht="20.25" customHeight="1">
      <c r="A11" s="144"/>
      <c r="B11" s="331"/>
      <c r="C11" s="332"/>
      <c r="D11" s="332"/>
      <c r="E11" s="332"/>
      <c r="F11" s="332"/>
      <c r="G11" s="332"/>
      <c r="H11" s="332"/>
      <c r="I11" s="332"/>
      <c r="J11" s="332"/>
      <c r="K11" s="333"/>
    </row>
    <row r="12" spans="1:13" ht="20.25" customHeight="1">
      <c r="A12" s="144"/>
      <c r="B12" s="331"/>
      <c r="C12" s="332"/>
      <c r="D12" s="332"/>
      <c r="E12" s="332"/>
      <c r="F12" s="332"/>
      <c r="G12" s="332"/>
      <c r="H12" s="332"/>
      <c r="I12" s="332"/>
      <c r="J12" s="332"/>
      <c r="K12" s="333"/>
    </row>
    <row r="13" spans="1:13" ht="20.25" customHeight="1">
      <c r="A13" s="144"/>
      <c r="B13" s="331"/>
      <c r="C13" s="332"/>
      <c r="D13" s="332"/>
      <c r="E13" s="332"/>
      <c r="F13" s="332"/>
      <c r="G13" s="332"/>
      <c r="H13" s="332"/>
      <c r="I13" s="332"/>
      <c r="J13" s="332"/>
      <c r="K13" s="333"/>
    </row>
    <row r="14" spans="1:13" ht="20.25" customHeight="1">
      <c r="A14" s="144"/>
      <c r="B14" s="331"/>
      <c r="C14" s="332"/>
      <c r="D14" s="332"/>
      <c r="E14" s="332"/>
      <c r="F14" s="332"/>
      <c r="G14" s="332"/>
      <c r="H14" s="332"/>
      <c r="I14" s="332"/>
      <c r="J14" s="332"/>
      <c r="K14" s="333"/>
    </row>
    <row r="15" spans="1:13" ht="20.25" customHeight="1">
      <c r="A15" s="144"/>
      <c r="B15" s="331"/>
      <c r="C15" s="332"/>
      <c r="D15" s="332"/>
      <c r="E15" s="332"/>
      <c r="F15" s="332"/>
      <c r="G15" s="332"/>
      <c r="H15" s="332"/>
      <c r="I15" s="332"/>
      <c r="J15" s="332"/>
      <c r="K15" s="333"/>
    </row>
    <row r="16" spans="1:13" ht="20.25" customHeight="1">
      <c r="A16" s="144"/>
      <c r="B16" s="331"/>
      <c r="C16" s="332"/>
      <c r="D16" s="332"/>
      <c r="E16" s="332"/>
      <c r="F16" s="332"/>
      <c r="G16" s="332"/>
      <c r="H16" s="332"/>
      <c r="I16" s="332"/>
      <c r="J16" s="332"/>
      <c r="K16" s="333"/>
    </row>
    <row r="17" spans="1:11" ht="20.25" customHeight="1">
      <c r="A17" s="144"/>
      <c r="B17" s="331"/>
      <c r="C17" s="332"/>
      <c r="D17" s="332"/>
      <c r="E17" s="332"/>
      <c r="F17" s="332"/>
      <c r="G17" s="332"/>
      <c r="H17" s="332"/>
      <c r="I17" s="332"/>
      <c r="J17" s="332"/>
      <c r="K17" s="333"/>
    </row>
    <row r="18" spans="1:11" ht="20.25" customHeight="1">
      <c r="A18" s="144"/>
      <c r="B18" s="331"/>
      <c r="C18" s="332"/>
      <c r="D18" s="332"/>
      <c r="E18" s="332"/>
      <c r="F18" s="332"/>
      <c r="G18" s="332"/>
      <c r="H18" s="332"/>
      <c r="I18" s="332"/>
      <c r="J18" s="332"/>
      <c r="K18" s="333"/>
    </row>
    <row r="19" spans="1:11" ht="20.25" customHeight="1">
      <c r="A19" s="144"/>
      <c r="B19" s="331"/>
      <c r="C19" s="332"/>
      <c r="D19" s="332"/>
      <c r="E19" s="332"/>
      <c r="F19" s="332"/>
      <c r="G19" s="332"/>
      <c r="H19" s="332"/>
      <c r="I19" s="332"/>
      <c r="J19" s="332"/>
      <c r="K19" s="333"/>
    </row>
    <row r="20" spans="1:11" ht="20.25" customHeight="1">
      <c r="A20" s="144"/>
      <c r="B20" s="331"/>
      <c r="C20" s="332"/>
      <c r="D20" s="332"/>
      <c r="E20" s="332"/>
      <c r="F20" s="332"/>
      <c r="G20" s="332"/>
      <c r="H20" s="332"/>
      <c r="I20" s="332"/>
      <c r="J20" s="332"/>
      <c r="K20" s="333"/>
    </row>
    <row r="21" spans="1:11" ht="20.25" customHeight="1">
      <c r="A21" s="144"/>
      <c r="B21" s="331"/>
      <c r="C21" s="332"/>
      <c r="D21" s="332"/>
      <c r="E21" s="332"/>
      <c r="F21" s="332"/>
      <c r="G21" s="332"/>
      <c r="H21" s="332"/>
      <c r="I21" s="332"/>
      <c r="J21" s="332"/>
      <c r="K21" s="333"/>
    </row>
    <row r="22" spans="1:11" ht="20.25" customHeight="1">
      <c r="A22" s="144"/>
      <c r="B22" s="331"/>
      <c r="C22" s="332"/>
      <c r="D22" s="332"/>
      <c r="E22" s="332"/>
      <c r="F22" s="332"/>
      <c r="G22" s="332"/>
      <c r="H22" s="332"/>
      <c r="I22" s="332"/>
      <c r="J22" s="332"/>
      <c r="K22" s="333"/>
    </row>
    <row r="23" spans="1:11" ht="20.25" customHeight="1">
      <c r="A23" s="144"/>
      <c r="B23" s="331"/>
      <c r="C23" s="332"/>
      <c r="D23" s="332"/>
      <c r="E23" s="332"/>
      <c r="F23" s="332"/>
      <c r="G23" s="332"/>
      <c r="H23" s="332"/>
      <c r="I23" s="332"/>
      <c r="J23" s="332"/>
      <c r="K23" s="333"/>
    </row>
    <row r="24" spans="1:11" ht="20.25" customHeight="1">
      <c r="A24" s="144"/>
      <c r="B24" s="331"/>
      <c r="C24" s="332"/>
      <c r="D24" s="332"/>
      <c r="E24" s="332"/>
      <c r="F24" s="332"/>
      <c r="G24" s="332"/>
      <c r="H24" s="332"/>
      <c r="I24" s="332"/>
      <c r="J24" s="332"/>
      <c r="K24" s="333"/>
    </row>
    <row r="25" spans="1:11" ht="20.25" customHeight="1">
      <c r="A25" s="144"/>
      <c r="B25" s="331"/>
      <c r="C25" s="332"/>
      <c r="D25" s="332"/>
      <c r="E25" s="332"/>
      <c r="F25" s="332"/>
      <c r="G25" s="332"/>
      <c r="H25" s="332"/>
      <c r="I25" s="332"/>
      <c r="J25" s="332"/>
      <c r="K25" s="333"/>
    </row>
    <row r="26" spans="1:11" ht="20.25" customHeight="1">
      <c r="A26" s="144"/>
      <c r="B26" s="331"/>
      <c r="C26" s="332"/>
      <c r="D26" s="332"/>
      <c r="E26" s="332"/>
      <c r="F26" s="332"/>
      <c r="G26" s="332"/>
      <c r="H26" s="332"/>
      <c r="I26" s="332"/>
      <c r="J26" s="332"/>
      <c r="K26" s="333"/>
    </row>
    <row r="27" spans="1:11" ht="20.25" customHeight="1">
      <c r="A27" s="144"/>
      <c r="B27" s="331"/>
      <c r="C27" s="332"/>
      <c r="D27" s="332"/>
      <c r="E27" s="332"/>
      <c r="F27" s="332"/>
      <c r="G27" s="332"/>
      <c r="H27" s="332"/>
      <c r="I27" s="332"/>
      <c r="J27" s="332"/>
      <c r="K27" s="333"/>
    </row>
    <row r="28" spans="1:11" ht="20.25" customHeight="1">
      <c r="A28" s="144"/>
      <c r="B28" s="331"/>
      <c r="C28" s="332"/>
      <c r="D28" s="332"/>
      <c r="E28" s="332"/>
      <c r="F28" s="332"/>
      <c r="G28" s="332"/>
      <c r="H28" s="332"/>
      <c r="I28" s="332"/>
      <c r="J28" s="332"/>
      <c r="K28" s="333"/>
    </row>
    <row r="29" spans="1:11" ht="20.25" customHeight="1">
      <c r="A29" s="144"/>
      <c r="B29" s="331"/>
      <c r="C29" s="332"/>
      <c r="D29" s="332"/>
      <c r="E29" s="332"/>
      <c r="F29" s="332"/>
      <c r="G29" s="332"/>
      <c r="H29" s="332"/>
      <c r="I29" s="332"/>
      <c r="J29" s="332"/>
      <c r="K29" s="333"/>
    </row>
    <row r="30" spans="1:11" ht="20.25" customHeight="1">
      <c r="A30" s="144"/>
      <c r="B30" s="331"/>
      <c r="C30" s="332"/>
      <c r="D30" s="332"/>
      <c r="E30" s="332"/>
      <c r="F30" s="332"/>
      <c r="G30" s="332"/>
      <c r="H30" s="332"/>
      <c r="I30" s="332"/>
      <c r="J30" s="332"/>
      <c r="K30" s="333"/>
    </row>
    <row r="31" spans="1:11" ht="20.25" customHeight="1">
      <c r="A31" s="144"/>
      <c r="B31" s="331"/>
      <c r="C31" s="332"/>
      <c r="D31" s="332"/>
      <c r="E31" s="332"/>
      <c r="F31" s="332"/>
      <c r="G31" s="332"/>
      <c r="H31" s="332"/>
      <c r="I31" s="332"/>
      <c r="J31" s="332"/>
      <c r="K31" s="333"/>
    </row>
    <row r="32" spans="1:11" ht="20.25" customHeight="1">
      <c r="A32" s="144"/>
      <c r="B32" s="331"/>
      <c r="C32" s="332"/>
      <c r="D32" s="332"/>
      <c r="E32" s="332"/>
      <c r="F32" s="332"/>
      <c r="G32" s="332"/>
      <c r="H32" s="332"/>
      <c r="I32" s="332"/>
      <c r="J32" s="332"/>
      <c r="K32" s="333"/>
    </row>
    <row r="33" spans="1:11" ht="20.25" customHeight="1">
      <c r="A33" s="144"/>
      <c r="B33" s="331"/>
      <c r="C33" s="332"/>
      <c r="D33" s="332"/>
      <c r="E33" s="332"/>
      <c r="F33" s="332"/>
      <c r="G33" s="332"/>
      <c r="H33" s="332"/>
      <c r="I33" s="332"/>
      <c r="J33" s="332"/>
      <c r="K33" s="333"/>
    </row>
    <row r="34" spans="1:11" ht="20.25" customHeight="1">
      <c r="A34" s="144"/>
      <c r="B34" s="331"/>
      <c r="C34" s="332"/>
      <c r="D34" s="332"/>
      <c r="E34" s="332"/>
      <c r="F34" s="332"/>
      <c r="G34" s="332"/>
      <c r="H34" s="332"/>
      <c r="I34" s="332"/>
      <c r="J34" s="332"/>
      <c r="K34" s="333"/>
    </row>
    <row r="35" spans="1:11" ht="20.25" customHeight="1">
      <c r="A35" s="144"/>
      <c r="B35" s="331"/>
      <c r="C35" s="332"/>
      <c r="D35" s="332"/>
      <c r="E35" s="332"/>
      <c r="F35" s="332"/>
      <c r="G35" s="332"/>
      <c r="H35" s="332"/>
      <c r="I35" s="332"/>
      <c r="J35" s="332"/>
      <c r="K35" s="333"/>
    </row>
    <row r="36" spans="1:11" ht="20.25" customHeight="1">
      <c r="A36" s="144"/>
      <c r="B36" s="331"/>
      <c r="C36" s="332"/>
      <c r="D36" s="332"/>
      <c r="E36" s="332"/>
      <c r="F36" s="332"/>
      <c r="G36" s="332"/>
      <c r="H36" s="332"/>
      <c r="I36" s="332"/>
      <c r="J36" s="332"/>
      <c r="K36" s="333"/>
    </row>
    <row r="37" spans="1:11" ht="20.25" customHeight="1">
      <c r="A37" s="144"/>
      <c r="B37" s="331"/>
      <c r="C37" s="332"/>
      <c r="D37" s="332"/>
      <c r="E37" s="332"/>
      <c r="F37" s="332"/>
      <c r="G37" s="332"/>
      <c r="H37" s="332"/>
      <c r="I37" s="332"/>
      <c r="J37" s="332"/>
      <c r="K37" s="333"/>
    </row>
    <row r="38" spans="1:11" ht="20.25" customHeight="1">
      <c r="A38" s="144"/>
      <c r="B38" s="331"/>
      <c r="C38" s="332"/>
      <c r="D38" s="332"/>
      <c r="E38" s="332"/>
      <c r="F38" s="332"/>
      <c r="G38" s="332"/>
      <c r="H38" s="332"/>
      <c r="I38" s="332"/>
      <c r="J38" s="332"/>
      <c r="K38" s="333"/>
    </row>
    <row r="39" spans="1:11" ht="20.25" customHeight="1">
      <c r="A39" s="144"/>
      <c r="B39" s="331"/>
      <c r="C39" s="332"/>
      <c r="D39" s="332"/>
      <c r="E39" s="332"/>
      <c r="F39" s="332"/>
      <c r="G39" s="332"/>
      <c r="H39" s="332"/>
      <c r="I39" s="332"/>
      <c r="J39" s="332"/>
      <c r="K39" s="333"/>
    </row>
    <row r="40" spans="1:11" ht="20.25" customHeight="1">
      <c r="A40" s="144"/>
      <c r="B40" s="331"/>
      <c r="C40" s="332"/>
      <c r="D40" s="332"/>
      <c r="E40" s="332"/>
      <c r="F40" s="332"/>
      <c r="G40" s="332"/>
      <c r="H40" s="332"/>
      <c r="I40" s="332"/>
      <c r="J40" s="332"/>
      <c r="K40" s="333"/>
    </row>
    <row r="41" spans="1:11" ht="20.25" customHeight="1">
      <c r="A41" s="144"/>
      <c r="B41" s="331"/>
      <c r="C41" s="332"/>
      <c r="D41" s="332"/>
      <c r="E41" s="332"/>
      <c r="F41" s="332"/>
      <c r="G41" s="332"/>
      <c r="H41" s="332"/>
      <c r="I41" s="332"/>
      <c r="J41" s="332"/>
      <c r="K41" s="333"/>
    </row>
    <row r="42" spans="1:11" ht="20.25" customHeight="1">
      <c r="A42" s="144"/>
      <c r="B42" s="331"/>
      <c r="C42" s="332"/>
      <c r="D42" s="332"/>
      <c r="E42" s="332"/>
      <c r="F42" s="332"/>
      <c r="G42" s="332"/>
      <c r="H42" s="332"/>
      <c r="I42" s="332"/>
      <c r="J42" s="332"/>
      <c r="K42" s="333"/>
    </row>
    <row r="43" spans="1:11" ht="20.25" customHeight="1">
      <c r="A43" s="145"/>
      <c r="B43" s="334"/>
      <c r="C43" s="335"/>
      <c r="D43" s="335"/>
      <c r="E43" s="335"/>
      <c r="F43" s="335"/>
      <c r="G43" s="335"/>
      <c r="H43" s="335"/>
      <c r="I43" s="335"/>
      <c r="J43" s="335"/>
      <c r="K43" s="336"/>
    </row>
    <row r="44" spans="1:11" ht="20.25" customHeight="1">
      <c r="A44" s="144"/>
      <c r="B44" s="331"/>
      <c r="C44" s="332"/>
      <c r="D44" s="332"/>
      <c r="E44" s="332"/>
      <c r="F44" s="332"/>
      <c r="G44" s="332"/>
      <c r="H44" s="332"/>
      <c r="I44" s="332"/>
      <c r="J44" s="332"/>
      <c r="K44" s="333"/>
    </row>
    <row r="45" spans="1:11" ht="20.25" customHeight="1">
      <c r="A45" s="144"/>
      <c r="B45" s="331"/>
      <c r="C45" s="332"/>
      <c r="D45" s="332"/>
      <c r="E45" s="332"/>
      <c r="F45" s="332"/>
      <c r="G45" s="332"/>
      <c r="H45" s="332"/>
      <c r="I45" s="332"/>
      <c r="J45" s="332"/>
      <c r="K45" s="333"/>
    </row>
    <row r="46" spans="1:11" ht="20.25" customHeight="1">
      <c r="A46" s="144"/>
      <c r="B46" s="331"/>
      <c r="C46" s="332"/>
      <c r="D46" s="332"/>
      <c r="E46" s="332"/>
      <c r="F46" s="332"/>
      <c r="G46" s="332"/>
      <c r="H46" s="332"/>
      <c r="I46" s="332"/>
      <c r="J46" s="332"/>
      <c r="K46" s="333"/>
    </row>
    <row r="47" spans="1:11" ht="20.25" customHeight="1">
      <c r="A47" s="144"/>
      <c r="B47" s="331"/>
      <c r="C47" s="332"/>
      <c r="D47" s="332"/>
      <c r="E47" s="332"/>
      <c r="F47" s="332"/>
      <c r="G47" s="332"/>
      <c r="H47" s="332"/>
      <c r="I47" s="332"/>
      <c r="J47" s="332"/>
      <c r="K47" s="333"/>
    </row>
    <row r="48" spans="1:11" ht="20.25" customHeight="1">
      <c r="A48" s="144"/>
      <c r="B48" s="331"/>
      <c r="C48" s="332"/>
      <c r="D48" s="332"/>
      <c r="E48" s="332"/>
      <c r="F48" s="332"/>
      <c r="G48" s="332"/>
      <c r="H48" s="332"/>
      <c r="I48" s="332"/>
      <c r="J48" s="332"/>
      <c r="K48" s="333"/>
    </row>
    <row r="49" spans="1:11" ht="20.25" customHeight="1">
      <c r="A49" s="144"/>
      <c r="B49" s="331"/>
      <c r="C49" s="332"/>
      <c r="D49" s="332"/>
      <c r="E49" s="332"/>
      <c r="F49" s="332"/>
      <c r="G49" s="332"/>
      <c r="H49" s="332"/>
      <c r="I49" s="332"/>
      <c r="J49" s="332"/>
      <c r="K49" s="333"/>
    </row>
    <row r="50" spans="1:11" ht="20.25" customHeight="1">
      <c r="A50" s="144"/>
      <c r="B50" s="331"/>
      <c r="C50" s="332"/>
      <c r="D50" s="332"/>
      <c r="E50" s="332"/>
      <c r="F50" s="332"/>
      <c r="G50" s="332"/>
      <c r="H50" s="332"/>
      <c r="I50" s="332"/>
      <c r="J50" s="332"/>
      <c r="K50" s="333"/>
    </row>
    <row r="51" spans="1:11" ht="20.25" customHeight="1">
      <c r="A51" s="144"/>
      <c r="B51" s="331"/>
      <c r="C51" s="332"/>
      <c r="D51" s="332"/>
      <c r="E51" s="332"/>
      <c r="F51" s="332"/>
      <c r="G51" s="332"/>
      <c r="H51" s="332"/>
      <c r="I51" s="332"/>
      <c r="J51" s="332"/>
      <c r="K51" s="333"/>
    </row>
    <row r="52" spans="1:11" ht="20.25" customHeight="1">
      <c r="A52" s="144"/>
      <c r="B52" s="331"/>
      <c r="C52" s="332"/>
      <c r="D52" s="332"/>
      <c r="E52" s="332"/>
      <c r="F52" s="332"/>
      <c r="G52" s="332"/>
      <c r="H52" s="332"/>
      <c r="I52" s="332"/>
      <c r="J52" s="332"/>
      <c r="K52" s="333"/>
    </row>
    <row r="53" spans="1:11" ht="20.25" customHeight="1">
      <c r="A53" s="144"/>
      <c r="B53" s="331"/>
      <c r="C53" s="332"/>
      <c r="D53" s="332"/>
      <c r="E53" s="332"/>
      <c r="F53" s="332"/>
      <c r="G53" s="332"/>
      <c r="H53" s="332"/>
      <c r="I53" s="332"/>
      <c r="J53" s="332"/>
      <c r="K53" s="333"/>
    </row>
    <row r="54" spans="1:11" ht="20.25" customHeight="1">
      <c r="A54" s="144"/>
      <c r="B54" s="331"/>
      <c r="C54" s="332"/>
      <c r="D54" s="332"/>
      <c r="E54" s="332"/>
      <c r="F54" s="332"/>
      <c r="G54" s="332"/>
      <c r="H54" s="332"/>
      <c r="I54" s="332"/>
      <c r="J54" s="332"/>
      <c r="K54" s="333"/>
    </row>
    <row r="55" spans="1:11" ht="20.25" customHeight="1">
      <c r="A55" s="144"/>
      <c r="B55" s="331"/>
      <c r="C55" s="332"/>
      <c r="D55" s="332"/>
      <c r="E55" s="332"/>
      <c r="F55" s="332"/>
      <c r="G55" s="332"/>
      <c r="H55" s="332"/>
      <c r="I55" s="332"/>
      <c r="J55" s="332"/>
      <c r="K55" s="333"/>
    </row>
    <row r="56" spans="1:11" ht="20.25" customHeight="1">
      <c r="A56" s="144"/>
      <c r="B56" s="331"/>
      <c r="C56" s="332"/>
      <c r="D56" s="332"/>
      <c r="E56" s="332"/>
      <c r="F56" s="332"/>
      <c r="G56" s="332"/>
      <c r="H56" s="332"/>
      <c r="I56" s="332"/>
      <c r="J56" s="332"/>
      <c r="K56" s="333"/>
    </row>
    <row r="57" spans="1:11" ht="20.25" customHeight="1">
      <c r="A57" s="144"/>
      <c r="B57" s="331"/>
      <c r="C57" s="332"/>
      <c r="D57" s="332"/>
      <c r="E57" s="332"/>
      <c r="F57" s="332"/>
      <c r="G57" s="332"/>
      <c r="H57" s="332"/>
      <c r="I57" s="332"/>
      <c r="J57" s="332"/>
      <c r="K57" s="333"/>
    </row>
    <row r="58" spans="1:11" ht="20.25" customHeight="1">
      <c r="A58" s="144"/>
      <c r="B58" s="331"/>
      <c r="C58" s="332"/>
      <c r="D58" s="332"/>
      <c r="E58" s="332"/>
      <c r="F58" s="332"/>
      <c r="G58" s="332"/>
      <c r="H58" s="332"/>
      <c r="I58" s="332"/>
      <c r="J58" s="332"/>
      <c r="K58" s="333"/>
    </row>
    <row r="59" spans="1:11" ht="20.25" customHeight="1">
      <c r="A59" s="144"/>
      <c r="B59" s="331"/>
      <c r="C59" s="332"/>
      <c r="D59" s="332"/>
      <c r="E59" s="332"/>
      <c r="F59" s="332"/>
      <c r="G59" s="332"/>
      <c r="H59" s="332"/>
      <c r="I59" s="332"/>
      <c r="J59" s="332"/>
      <c r="K59" s="333"/>
    </row>
    <row r="60" spans="1:11" ht="20.25" customHeight="1">
      <c r="A60" s="144"/>
      <c r="B60" s="331"/>
      <c r="C60" s="332"/>
      <c r="D60" s="332"/>
      <c r="E60" s="332"/>
      <c r="F60" s="332"/>
      <c r="G60" s="332"/>
      <c r="H60" s="332"/>
      <c r="I60" s="332"/>
      <c r="J60" s="332"/>
      <c r="K60" s="333"/>
    </row>
    <row r="61" spans="1:11" ht="20.25" customHeight="1">
      <c r="A61" s="144"/>
      <c r="B61" s="331"/>
      <c r="C61" s="332"/>
      <c r="D61" s="332"/>
      <c r="E61" s="332"/>
      <c r="F61" s="332"/>
      <c r="G61" s="332"/>
      <c r="H61" s="332"/>
      <c r="I61" s="332"/>
      <c r="J61" s="332"/>
      <c r="K61" s="333"/>
    </row>
    <row r="62" spans="1:11" ht="20.25" customHeight="1">
      <c r="A62" s="144"/>
      <c r="B62" s="331"/>
      <c r="C62" s="332"/>
      <c r="D62" s="332"/>
      <c r="E62" s="332"/>
      <c r="F62" s="332"/>
      <c r="G62" s="332"/>
      <c r="H62" s="332"/>
      <c r="I62" s="332"/>
      <c r="J62" s="332"/>
      <c r="K62" s="333"/>
    </row>
    <row r="63" spans="1:11" ht="20.25" customHeight="1">
      <c r="A63" s="144"/>
      <c r="B63" s="331"/>
      <c r="C63" s="332"/>
      <c r="D63" s="332"/>
      <c r="E63" s="332"/>
      <c r="F63" s="332"/>
      <c r="G63" s="332"/>
      <c r="H63" s="332"/>
      <c r="I63" s="332"/>
      <c r="J63" s="332"/>
      <c r="K63" s="333"/>
    </row>
    <row r="64" spans="1:11" ht="20.25" customHeight="1">
      <c r="A64" s="144"/>
      <c r="B64" s="331"/>
      <c r="C64" s="332"/>
      <c r="D64" s="332"/>
      <c r="E64" s="332"/>
      <c r="F64" s="332"/>
      <c r="G64" s="332"/>
      <c r="H64" s="332"/>
      <c r="I64" s="332"/>
      <c r="J64" s="332"/>
      <c r="K64" s="333"/>
    </row>
    <row r="65" spans="1:11" ht="20.25" customHeight="1">
      <c r="A65" s="144"/>
      <c r="B65" s="331"/>
      <c r="C65" s="332"/>
      <c r="D65" s="332"/>
      <c r="E65" s="332"/>
      <c r="F65" s="332"/>
      <c r="G65" s="332"/>
      <c r="H65" s="332"/>
      <c r="I65" s="332"/>
      <c r="J65" s="332"/>
      <c r="K65" s="333"/>
    </row>
    <row r="66" spans="1:11" ht="20.25" customHeight="1">
      <c r="A66" s="144"/>
      <c r="B66" s="331"/>
      <c r="C66" s="332"/>
      <c r="D66" s="332"/>
      <c r="E66" s="332"/>
      <c r="F66" s="332"/>
      <c r="G66" s="332"/>
      <c r="H66" s="332"/>
      <c r="I66" s="332"/>
      <c r="J66" s="332"/>
      <c r="K66" s="333"/>
    </row>
    <row r="67" spans="1:11" ht="20.25" customHeight="1">
      <c r="A67" s="144"/>
      <c r="B67" s="331"/>
      <c r="C67" s="332"/>
      <c r="D67" s="332"/>
      <c r="E67" s="332"/>
      <c r="F67" s="332"/>
      <c r="G67" s="332"/>
      <c r="H67" s="332"/>
      <c r="I67" s="332"/>
      <c r="J67" s="332"/>
      <c r="K67" s="333"/>
    </row>
    <row r="68" spans="1:11" ht="20.25" customHeight="1">
      <c r="A68" s="144"/>
      <c r="B68" s="331"/>
      <c r="C68" s="332"/>
      <c r="D68" s="332"/>
      <c r="E68" s="332"/>
      <c r="F68" s="332"/>
      <c r="G68" s="332"/>
      <c r="H68" s="332"/>
      <c r="I68" s="332"/>
      <c r="J68" s="332"/>
      <c r="K68" s="333"/>
    </row>
    <row r="69" spans="1:11" ht="20.25" customHeight="1">
      <c r="A69" s="144"/>
      <c r="B69" s="331"/>
      <c r="C69" s="332"/>
      <c r="D69" s="332"/>
      <c r="E69" s="332"/>
      <c r="F69" s="332"/>
      <c r="G69" s="332"/>
      <c r="H69" s="332"/>
      <c r="I69" s="332"/>
      <c r="J69" s="332"/>
      <c r="K69" s="333"/>
    </row>
    <row r="70" spans="1:11" ht="20.25" customHeight="1">
      <c r="A70" s="144"/>
      <c r="B70" s="331"/>
      <c r="C70" s="332"/>
      <c r="D70" s="332"/>
      <c r="E70" s="332"/>
      <c r="F70" s="332"/>
      <c r="G70" s="332"/>
      <c r="H70" s="332"/>
      <c r="I70" s="332"/>
      <c r="J70" s="332"/>
      <c r="K70" s="333"/>
    </row>
    <row r="71" spans="1:11" ht="20.25" customHeight="1">
      <c r="A71" s="144"/>
      <c r="B71" s="331"/>
      <c r="C71" s="332"/>
      <c r="D71" s="332"/>
      <c r="E71" s="332"/>
      <c r="F71" s="332"/>
      <c r="G71" s="332"/>
      <c r="H71" s="332"/>
      <c r="I71" s="332"/>
      <c r="J71" s="332"/>
      <c r="K71" s="333"/>
    </row>
    <row r="72" spans="1:11" ht="20.25" customHeight="1">
      <c r="A72" s="144"/>
      <c r="B72" s="331"/>
      <c r="C72" s="332"/>
      <c r="D72" s="332"/>
      <c r="E72" s="332"/>
      <c r="F72" s="332"/>
      <c r="G72" s="332"/>
      <c r="H72" s="332"/>
      <c r="I72" s="332"/>
      <c r="J72" s="332"/>
      <c r="K72" s="333"/>
    </row>
    <row r="73" spans="1:11" ht="20.25" customHeight="1">
      <c r="A73" s="144"/>
      <c r="B73" s="331"/>
      <c r="C73" s="332"/>
      <c r="D73" s="332"/>
      <c r="E73" s="332"/>
      <c r="F73" s="332"/>
      <c r="G73" s="332"/>
      <c r="H73" s="332"/>
      <c r="I73" s="332"/>
      <c r="J73" s="332"/>
      <c r="K73" s="333"/>
    </row>
    <row r="74" spans="1:11" ht="20.25" customHeight="1">
      <c r="A74" s="144"/>
      <c r="B74" s="331"/>
      <c r="C74" s="332"/>
      <c r="D74" s="332"/>
      <c r="E74" s="332"/>
      <c r="F74" s="332"/>
      <c r="G74" s="332"/>
      <c r="H74" s="332"/>
      <c r="I74" s="332"/>
      <c r="J74" s="332"/>
      <c r="K74" s="333"/>
    </row>
    <row r="75" spans="1:11" ht="20.25" customHeight="1">
      <c r="A75" s="144"/>
      <c r="B75" s="331"/>
      <c r="C75" s="332"/>
      <c r="D75" s="332"/>
      <c r="E75" s="332"/>
      <c r="F75" s="332"/>
      <c r="G75" s="332"/>
      <c r="H75" s="332"/>
      <c r="I75" s="332"/>
      <c r="J75" s="332"/>
      <c r="K75" s="333"/>
    </row>
    <row r="76" spans="1:11" ht="20.25" customHeight="1">
      <c r="A76" s="144"/>
      <c r="B76" s="331"/>
      <c r="C76" s="332"/>
      <c r="D76" s="332"/>
      <c r="E76" s="332"/>
      <c r="F76" s="332"/>
      <c r="G76" s="332"/>
      <c r="H76" s="332"/>
      <c r="I76" s="332"/>
      <c r="J76" s="332"/>
      <c r="K76" s="333"/>
    </row>
    <row r="77" spans="1:11" ht="20.25" customHeight="1">
      <c r="A77" s="144"/>
      <c r="B77" s="331"/>
      <c r="C77" s="332"/>
      <c r="D77" s="332"/>
      <c r="E77" s="332"/>
      <c r="F77" s="332"/>
      <c r="G77" s="332"/>
      <c r="H77" s="332"/>
      <c r="I77" s="332"/>
      <c r="J77" s="332"/>
      <c r="K77" s="333"/>
    </row>
    <row r="78" spans="1:11" ht="20.25" customHeight="1">
      <c r="A78" s="144"/>
      <c r="B78" s="331"/>
      <c r="C78" s="332"/>
      <c r="D78" s="332"/>
      <c r="E78" s="332"/>
      <c r="F78" s="332"/>
      <c r="G78" s="332"/>
      <c r="H78" s="332"/>
      <c r="I78" s="332"/>
      <c r="J78" s="332"/>
      <c r="K78" s="333"/>
    </row>
    <row r="79" spans="1:11" ht="20.25" customHeight="1">
      <c r="A79" s="144"/>
      <c r="B79" s="331"/>
      <c r="C79" s="332"/>
      <c r="D79" s="332"/>
      <c r="E79" s="332"/>
      <c r="F79" s="332"/>
      <c r="G79" s="332"/>
      <c r="H79" s="332"/>
      <c r="I79" s="332"/>
      <c r="J79" s="332"/>
      <c r="K79" s="333"/>
    </row>
    <row r="80" spans="1:11" ht="20.25" customHeight="1">
      <c r="A80" s="144"/>
      <c r="B80" s="331"/>
      <c r="C80" s="332"/>
      <c r="D80" s="332"/>
      <c r="E80" s="332"/>
      <c r="F80" s="332"/>
      <c r="G80" s="332"/>
      <c r="H80" s="332"/>
      <c r="I80" s="332"/>
      <c r="J80" s="332"/>
      <c r="K80" s="333"/>
    </row>
    <row r="81" spans="1:11" ht="20.25" customHeight="1">
      <c r="A81" s="145"/>
      <c r="B81" s="334"/>
      <c r="C81" s="335"/>
      <c r="D81" s="335"/>
      <c r="E81" s="335"/>
      <c r="F81" s="335"/>
      <c r="G81" s="335"/>
      <c r="H81" s="335"/>
      <c r="I81" s="335"/>
      <c r="J81" s="335"/>
      <c r="K81" s="336"/>
    </row>
    <row r="82" spans="1:11" ht="20.25" customHeight="1">
      <c r="A82" s="144"/>
      <c r="B82" s="331"/>
      <c r="C82" s="332"/>
      <c r="D82" s="332"/>
      <c r="E82" s="332"/>
      <c r="F82" s="332"/>
      <c r="G82" s="332"/>
      <c r="H82" s="332"/>
      <c r="I82" s="332"/>
      <c r="J82" s="332"/>
      <c r="K82" s="333"/>
    </row>
    <row r="83" spans="1:11" ht="20.25" customHeight="1">
      <c r="A83" s="144"/>
      <c r="B83" s="331"/>
      <c r="C83" s="332"/>
      <c r="D83" s="332"/>
      <c r="E83" s="332"/>
      <c r="F83" s="332"/>
      <c r="G83" s="332"/>
      <c r="H83" s="332"/>
      <c r="I83" s="332"/>
      <c r="J83" s="332"/>
      <c r="K83" s="333"/>
    </row>
    <row r="84" spans="1:11" ht="20.25" customHeight="1">
      <c r="A84" s="144"/>
      <c r="B84" s="331"/>
      <c r="C84" s="332"/>
      <c r="D84" s="332"/>
      <c r="E84" s="332"/>
      <c r="F84" s="332"/>
      <c r="G84" s="332"/>
      <c r="H84" s="332"/>
      <c r="I84" s="332"/>
      <c r="J84" s="332"/>
      <c r="K84" s="333"/>
    </row>
    <row r="85" spans="1:11" ht="20.25" customHeight="1">
      <c r="A85" s="144"/>
      <c r="B85" s="331"/>
      <c r="C85" s="332"/>
      <c r="D85" s="332"/>
      <c r="E85" s="332"/>
      <c r="F85" s="332"/>
      <c r="G85" s="332"/>
      <c r="H85" s="332"/>
      <c r="I85" s="332"/>
      <c r="J85" s="332"/>
      <c r="K85" s="333"/>
    </row>
    <row r="86" spans="1:11" ht="20.25" customHeight="1">
      <c r="A86" s="144"/>
      <c r="B86" s="331"/>
      <c r="C86" s="332"/>
      <c r="D86" s="332"/>
      <c r="E86" s="332"/>
      <c r="F86" s="332"/>
      <c r="G86" s="332"/>
      <c r="H86" s="332"/>
      <c r="I86" s="332"/>
      <c r="J86" s="332"/>
      <c r="K86" s="333"/>
    </row>
    <row r="87" spans="1:11" ht="20.25" customHeight="1">
      <c r="A87" s="144"/>
      <c r="B87" s="331"/>
      <c r="C87" s="332"/>
      <c r="D87" s="332"/>
      <c r="E87" s="332"/>
      <c r="F87" s="332"/>
      <c r="G87" s="332"/>
      <c r="H87" s="332"/>
      <c r="I87" s="332"/>
      <c r="J87" s="332"/>
      <c r="K87" s="333"/>
    </row>
    <row r="88" spans="1:11" ht="20.25" customHeight="1">
      <c r="A88" s="144"/>
      <c r="B88" s="331"/>
      <c r="C88" s="332"/>
      <c r="D88" s="332"/>
      <c r="E88" s="332"/>
      <c r="F88" s="332"/>
      <c r="G88" s="332"/>
      <c r="H88" s="332"/>
      <c r="I88" s="332"/>
      <c r="J88" s="332"/>
      <c r="K88" s="333"/>
    </row>
    <row r="89" spans="1:11" ht="20.25" customHeight="1">
      <c r="A89" s="144"/>
      <c r="B89" s="331"/>
      <c r="C89" s="332"/>
      <c r="D89" s="332"/>
      <c r="E89" s="332"/>
      <c r="F89" s="332"/>
      <c r="G89" s="332"/>
      <c r="H89" s="332"/>
      <c r="I89" s="332"/>
      <c r="J89" s="332"/>
      <c r="K89" s="333"/>
    </row>
    <row r="90" spans="1:11" ht="20.25" customHeight="1">
      <c r="A90" s="144"/>
      <c r="B90" s="331"/>
      <c r="C90" s="332"/>
      <c r="D90" s="332"/>
      <c r="E90" s="332"/>
      <c r="F90" s="332"/>
      <c r="G90" s="332"/>
      <c r="H90" s="332"/>
      <c r="I90" s="332"/>
      <c r="J90" s="332"/>
      <c r="K90" s="333"/>
    </row>
    <row r="91" spans="1:11" ht="20.25" customHeight="1">
      <c r="A91" s="144"/>
      <c r="B91" s="331"/>
      <c r="C91" s="332"/>
      <c r="D91" s="332"/>
      <c r="E91" s="332"/>
      <c r="F91" s="332"/>
      <c r="G91" s="332"/>
      <c r="H91" s="332"/>
      <c r="I91" s="332"/>
      <c r="J91" s="332"/>
      <c r="K91" s="333"/>
    </row>
    <row r="92" spans="1:11" ht="20.25" customHeight="1">
      <c r="A92" s="144"/>
      <c r="B92" s="331"/>
      <c r="C92" s="332"/>
      <c r="D92" s="332"/>
      <c r="E92" s="332"/>
      <c r="F92" s="332"/>
      <c r="G92" s="332"/>
      <c r="H92" s="332"/>
      <c r="I92" s="332"/>
      <c r="J92" s="332"/>
      <c r="K92" s="333"/>
    </row>
    <row r="93" spans="1:11" ht="20.25" customHeight="1">
      <c r="A93" s="144"/>
      <c r="B93" s="331"/>
      <c r="C93" s="332"/>
      <c r="D93" s="332"/>
      <c r="E93" s="332"/>
      <c r="F93" s="332"/>
      <c r="G93" s="332"/>
      <c r="H93" s="332"/>
      <c r="I93" s="332"/>
      <c r="J93" s="332"/>
      <c r="K93" s="333"/>
    </row>
    <row r="94" spans="1:11" ht="20.25" customHeight="1">
      <c r="A94" s="144"/>
      <c r="B94" s="331"/>
      <c r="C94" s="332"/>
      <c r="D94" s="332"/>
      <c r="E94" s="332"/>
      <c r="F94" s="332"/>
      <c r="G94" s="332"/>
      <c r="H94" s="332"/>
      <c r="I94" s="332"/>
      <c r="J94" s="332"/>
      <c r="K94" s="333"/>
    </row>
    <row r="95" spans="1:11" ht="20.25" customHeight="1">
      <c r="A95" s="144"/>
      <c r="B95" s="331"/>
      <c r="C95" s="332"/>
      <c r="D95" s="332"/>
      <c r="E95" s="332"/>
      <c r="F95" s="332"/>
      <c r="G95" s="332"/>
      <c r="H95" s="332"/>
      <c r="I95" s="332"/>
      <c r="J95" s="332"/>
      <c r="K95" s="333"/>
    </row>
    <row r="96" spans="1:11" ht="20.25" customHeight="1">
      <c r="A96" s="144"/>
      <c r="B96" s="331"/>
      <c r="C96" s="332"/>
      <c r="D96" s="332"/>
      <c r="E96" s="332"/>
      <c r="F96" s="332"/>
      <c r="G96" s="332"/>
      <c r="H96" s="332"/>
      <c r="I96" s="332"/>
      <c r="J96" s="332"/>
      <c r="K96" s="333"/>
    </row>
    <row r="97" spans="1:11" ht="20.25" customHeight="1">
      <c r="A97" s="144"/>
      <c r="B97" s="331"/>
      <c r="C97" s="332"/>
      <c r="D97" s="332"/>
      <c r="E97" s="332"/>
      <c r="F97" s="332"/>
      <c r="G97" s="332"/>
      <c r="H97" s="332"/>
      <c r="I97" s="332"/>
      <c r="J97" s="332"/>
      <c r="K97" s="333"/>
    </row>
    <row r="98" spans="1:11" ht="20.25" customHeight="1">
      <c r="A98" s="144"/>
      <c r="B98" s="331"/>
      <c r="C98" s="332"/>
      <c r="D98" s="332"/>
      <c r="E98" s="332"/>
      <c r="F98" s="332"/>
      <c r="G98" s="332"/>
      <c r="H98" s="332"/>
      <c r="I98" s="332"/>
      <c r="J98" s="332"/>
      <c r="K98" s="333"/>
    </row>
    <row r="99" spans="1:11" ht="20.25" customHeight="1">
      <c r="A99" s="144"/>
      <c r="B99" s="331"/>
      <c r="C99" s="332"/>
      <c r="D99" s="332"/>
      <c r="E99" s="332"/>
      <c r="F99" s="332"/>
      <c r="G99" s="332"/>
      <c r="H99" s="332"/>
      <c r="I99" s="332"/>
      <c r="J99" s="332"/>
      <c r="K99" s="333"/>
    </row>
    <row r="100" spans="1:11" ht="20.25" customHeight="1">
      <c r="A100" s="144"/>
      <c r="B100" s="331"/>
      <c r="C100" s="332"/>
      <c r="D100" s="332"/>
      <c r="E100" s="332"/>
      <c r="F100" s="332"/>
      <c r="G100" s="332"/>
      <c r="H100" s="332"/>
      <c r="I100" s="332"/>
      <c r="J100" s="332"/>
      <c r="K100" s="333"/>
    </row>
    <row r="101" spans="1:11" ht="20.25" customHeight="1">
      <c r="A101" s="144"/>
      <c r="B101" s="331"/>
      <c r="C101" s="332"/>
      <c r="D101" s="332"/>
      <c r="E101" s="332"/>
      <c r="F101" s="332"/>
      <c r="G101" s="332"/>
      <c r="H101" s="332"/>
      <c r="I101" s="332"/>
      <c r="J101" s="332"/>
      <c r="K101" s="333"/>
    </row>
    <row r="102" spans="1:11" ht="20.25" customHeight="1">
      <c r="A102" s="144"/>
      <c r="B102" s="331"/>
      <c r="C102" s="332"/>
      <c r="D102" s="332"/>
      <c r="E102" s="332"/>
      <c r="F102" s="332"/>
      <c r="G102" s="332"/>
      <c r="H102" s="332"/>
      <c r="I102" s="332"/>
      <c r="J102" s="332"/>
      <c r="K102" s="333"/>
    </row>
    <row r="103" spans="1:11" ht="20.25" customHeight="1">
      <c r="A103" s="144"/>
      <c r="B103" s="331"/>
      <c r="C103" s="332"/>
      <c r="D103" s="332"/>
      <c r="E103" s="332"/>
      <c r="F103" s="332"/>
      <c r="G103" s="332"/>
      <c r="H103" s="332"/>
      <c r="I103" s="332"/>
      <c r="J103" s="332"/>
      <c r="K103" s="333"/>
    </row>
    <row r="104" spans="1:11" ht="20.25" customHeight="1">
      <c r="A104" s="144"/>
      <c r="B104" s="331"/>
      <c r="C104" s="332"/>
      <c r="D104" s="332"/>
      <c r="E104" s="332"/>
      <c r="F104" s="332"/>
      <c r="G104" s="332"/>
      <c r="H104" s="332"/>
      <c r="I104" s="332"/>
      <c r="J104" s="332"/>
      <c r="K104" s="333"/>
    </row>
    <row r="105" spans="1:11" ht="20.25" customHeight="1">
      <c r="A105" s="144"/>
      <c r="B105" s="331"/>
      <c r="C105" s="332"/>
      <c r="D105" s="332"/>
      <c r="E105" s="332"/>
      <c r="F105" s="332"/>
      <c r="G105" s="332"/>
      <c r="H105" s="332"/>
      <c r="I105" s="332"/>
      <c r="J105" s="332"/>
      <c r="K105" s="333"/>
    </row>
    <row r="106" spans="1:11" ht="20.25" customHeight="1">
      <c r="A106" s="144"/>
      <c r="B106" s="331"/>
      <c r="C106" s="332"/>
      <c r="D106" s="332"/>
      <c r="E106" s="332"/>
      <c r="F106" s="332"/>
      <c r="G106" s="332"/>
      <c r="H106" s="332"/>
      <c r="I106" s="332"/>
      <c r="J106" s="332"/>
      <c r="K106" s="333"/>
    </row>
    <row r="107" spans="1:11" ht="20.25" customHeight="1">
      <c r="A107" s="144"/>
      <c r="B107" s="331"/>
      <c r="C107" s="332"/>
      <c r="D107" s="332"/>
      <c r="E107" s="332"/>
      <c r="F107" s="332"/>
      <c r="G107" s="332"/>
      <c r="H107" s="332"/>
      <c r="I107" s="332"/>
      <c r="J107" s="332"/>
      <c r="K107" s="333"/>
    </row>
    <row r="108" spans="1:11" ht="20.25" customHeight="1">
      <c r="A108" s="144"/>
      <c r="B108" s="331"/>
      <c r="C108" s="332"/>
      <c r="D108" s="332"/>
      <c r="E108" s="332"/>
      <c r="F108" s="332"/>
      <c r="G108" s="332"/>
      <c r="H108" s="332"/>
      <c r="I108" s="332"/>
      <c r="J108" s="332"/>
      <c r="K108" s="333"/>
    </row>
    <row r="109" spans="1:11" ht="20.25" customHeight="1">
      <c r="A109" s="144"/>
      <c r="B109" s="331"/>
      <c r="C109" s="332"/>
      <c r="D109" s="332"/>
      <c r="E109" s="332"/>
      <c r="F109" s="332"/>
      <c r="G109" s="332"/>
      <c r="H109" s="332"/>
      <c r="I109" s="332"/>
      <c r="J109" s="332"/>
      <c r="K109" s="333"/>
    </row>
    <row r="110" spans="1:11" ht="20.25" customHeight="1">
      <c r="A110" s="144"/>
      <c r="B110" s="331"/>
      <c r="C110" s="332"/>
      <c r="D110" s="332"/>
      <c r="E110" s="332"/>
      <c r="F110" s="332"/>
      <c r="G110" s="332"/>
      <c r="H110" s="332"/>
      <c r="I110" s="332"/>
      <c r="J110" s="332"/>
      <c r="K110" s="333"/>
    </row>
    <row r="111" spans="1:11" ht="20.25" customHeight="1">
      <c r="A111" s="144"/>
      <c r="B111" s="331"/>
      <c r="C111" s="332"/>
      <c r="D111" s="332"/>
      <c r="E111" s="332"/>
      <c r="F111" s="332"/>
      <c r="G111" s="332"/>
      <c r="H111" s="332"/>
      <c r="I111" s="332"/>
      <c r="J111" s="332"/>
      <c r="K111" s="333"/>
    </row>
    <row r="112" spans="1:11" ht="20.25" customHeight="1">
      <c r="A112" s="144"/>
      <c r="B112" s="331"/>
      <c r="C112" s="332"/>
      <c r="D112" s="332"/>
      <c r="E112" s="332"/>
      <c r="F112" s="332"/>
      <c r="G112" s="332"/>
      <c r="H112" s="332"/>
      <c r="I112" s="332"/>
      <c r="J112" s="332"/>
      <c r="K112" s="333"/>
    </row>
    <row r="113" spans="1:11" ht="20.25" customHeight="1">
      <c r="A113" s="145"/>
      <c r="B113" s="334"/>
      <c r="C113" s="335"/>
      <c r="D113" s="335"/>
      <c r="E113" s="335"/>
      <c r="F113" s="335"/>
      <c r="G113" s="335"/>
      <c r="H113" s="335"/>
      <c r="I113" s="335"/>
      <c r="J113" s="335"/>
      <c r="K113" s="336"/>
    </row>
  </sheetData>
  <customSheetViews>
    <customSheetView guid="{3E35AAB7-4578-42FA-82DC-9186684AD379}" showPageBreaks="1" fitToPage="1" printArea="1">
      <selection activeCell="B7" sqref="B7:K7"/>
      <pageMargins left="0" right="0" top="0" bottom="0" header="0" footer="0"/>
      <pageSetup paperSize="9" scale="92" fitToHeight="0" orientation="portrait" r:id="rId1"/>
      <headerFooter>
        <oddHeader>&amp;RNo.&amp;P</oddHeader>
      </headerFooter>
    </customSheetView>
    <customSheetView guid="{3F53AC2D-B85F-4157-BF89-65B24AE7942F}" scale="80" showPageBreaks="1" fitToPage="1" printArea="1" view="pageBreakPreview">
      <selection activeCell="B7" sqref="B7:K7"/>
      <pageMargins left="0" right="0" top="0" bottom="0" header="0" footer="0"/>
      <pageSetup paperSize="9" scale="92" fitToHeight="0" orientation="portrait" r:id="rId2"/>
      <headerFooter>
        <oddHeader>&amp;RNo.&amp;P</oddHeader>
      </headerFooter>
    </customSheetView>
  </customSheetViews>
  <mergeCells count="112">
    <mergeCell ref="B3:F3"/>
    <mergeCell ref="A1:K1"/>
    <mergeCell ref="B8:K8"/>
    <mergeCell ref="B9:K9"/>
    <mergeCell ref="B10:K10"/>
    <mergeCell ref="B11:K11"/>
    <mergeCell ref="B12:K12"/>
    <mergeCell ref="B13:K13"/>
    <mergeCell ref="B5:K5"/>
    <mergeCell ref="B6:K6"/>
    <mergeCell ref="B7:K7"/>
    <mergeCell ref="H4:K4"/>
    <mergeCell ref="B20:K20"/>
    <mergeCell ref="B21:K21"/>
    <mergeCell ref="B22:K22"/>
    <mergeCell ref="B23:K23"/>
    <mergeCell ref="B24:K24"/>
    <mergeCell ref="B25:K25"/>
    <mergeCell ref="B14:K14"/>
    <mergeCell ref="B15:K15"/>
    <mergeCell ref="B16:K16"/>
    <mergeCell ref="B17:K17"/>
    <mergeCell ref="B18:K18"/>
    <mergeCell ref="B19:K19"/>
    <mergeCell ref="B32:K32"/>
    <mergeCell ref="B33:K33"/>
    <mergeCell ref="B34:K34"/>
    <mergeCell ref="B35:K35"/>
    <mergeCell ref="B36:K36"/>
    <mergeCell ref="B37:K37"/>
    <mergeCell ref="B26:K26"/>
    <mergeCell ref="B27:K27"/>
    <mergeCell ref="B28:K28"/>
    <mergeCell ref="B29:K29"/>
    <mergeCell ref="B30:K30"/>
    <mergeCell ref="B31:K31"/>
    <mergeCell ref="B43:K43"/>
    <mergeCell ref="B42:K42"/>
    <mergeCell ref="B44:K44"/>
    <mergeCell ref="B45:K45"/>
    <mergeCell ref="B46:K46"/>
    <mergeCell ref="B38:K38"/>
    <mergeCell ref="B39:K39"/>
    <mergeCell ref="B40:K40"/>
    <mergeCell ref="B41:K41"/>
    <mergeCell ref="B53:K53"/>
    <mergeCell ref="B54:K54"/>
    <mergeCell ref="B55:K55"/>
    <mergeCell ref="B56:K56"/>
    <mergeCell ref="B57:K57"/>
    <mergeCell ref="B58:K58"/>
    <mergeCell ref="B47:K47"/>
    <mergeCell ref="B48:K48"/>
    <mergeCell ref="B49:K49"/>
    <mergeCell ref="B50:K50"/>
    <mergeCell ref="B51:K51"/>
    <mergeCell ref="B52:K52"/>
    <mergeCell ref="B65:K65"/>
    <mergeCell ref="B66:K66"/>
    <mergeCell ref="B67:K67"/>
    <mergeCell ref="B68:K68"/>
    <mergeCell ref="B69:K69"/>
    <mergeCell ref="B70:K70"/>
    <mergeCell ref="B59:K59"/>
    <mergeCell ref="B60:K60"/>
    <mergeCell ref="B61:K61"/>
    <mergeCell ref="B62:K62"/>
    <mergeCell ref="B63:K63"/>
    <mergeCell ref="B64:K64"/>
    <mergeCell ref="B74:K74"/>
    <mergeCell ref="B75:K75"/>
    <mergeCell ref="B78:K78"/>
    <mergeCell ref="B79:K79"/>
    <mergeCell ref="B71:K71"/>
    <mergeCell ref="B72:K72"/>
    <mergeCell ref="B73:K73"/>
    <mergeCell ref="B76:K76"/>
    <mergeCell ref="B77:K77"/>
    <mergeCell ref="B86:K86"/>
    <mergeCell ref="B87:K87"/>
    <mergeCell ref="B88:K88"/>
    <mergeCell ref="B89:K89"/>
    <mergeCell ref="B90:K90"/>
    <mergeCell ref="B91:K91"/>
    <mergeCell ref="B80:K80"/>
    <mergeCell ref="B81:K81"/>
    <mergeCell ref="B82:K82"/>
    <mergeCell ref="B83:K83"/>
    <mergeCell ref="B84:K84"/>
    <mergeCell ref="B85:K85"/>
    <mergeCell ref="B98:K98"/>
    <mergeCell ref="B99:K99"/>
    <mergeCell ref="B100:K100"/>
    <mergeCell ref="B101:K101"/>
    <mergeCell ref="B102:K102"/>
    <mergeCell ref="B103:K103"/>
    <mergeCell ref="B92:K92"/>
    <mergeCell ref="B93:K93"/>
    <mergeCell ref="B94:K94"/>
    <mergeCell ref="B95:K95"/>
    <mergeCell ref="B96:K96"/>
    <mergeCell ref="B97:K97"/>
    <mergeCell ref="B110:K110"/>
    <mergeCell ref="B111:K111"/>
    <mergeCell ref="B112:K112"/>
    <mergeCell ref="B113:K113"/>
    <mergeCell ref="B104:K104"/>
    <mergeCell ref="B105:K105"/>
    <mergeCell ref="B106:K106"/>
    <mergeCell ref="B107:K107"/>
    <mergeCell ref="B108:K108"/>
    <mergeCell ref="B109:K109"/>
  </mergeCells>
  <phoneticPr fontId="6"/>
  <conditionalFormatting sqref="H4">
    <cfRule type="cellIs" dxfId="30" priority="1" operator="equal">
      <formula>"（20xx年　　　月　　日　現在）"</formula>
    </cfRule>
  </conditionalFormatting>
  <pageMargins left="0.70866141732283472" right="0.70866141732283472" top="0.74803149606299213" bottom="0.74803149606299213" header="0.31496062992125984" footer="0.31496062992125984"/>
  <pageSetup paperSize="9" scale="92" fitToHeight="0" orientation="portrait" r:id="rId3"/>
  <headerFooter>
    <oddHeader>&amp;RNo.&amp;P</oddHeader>
  </headerFooter>
  <legacyDrawing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pageSetUpPr fitToPage="1"/>
  </sheetPr>
  <dimension ref="A1:AP64"/>
  <sheetViews>
    <sheetView showZeros="0" zoomScale="90" zoomScaleNormal="90" zoomScaleSheetLayoutView="70" zoomScalePageLayoutView="80" workbookViewId="0">
      <selection activeCell="AA3" sqref="AA3:AD3"/>
    </sheetView>
  </sheetViews>
  <sheetFormatPr defaultColWidth="3.26953125" defaultRowHeight="14.5"/>
  <cols>
    <col min="35" max="36" width="17.453125" customWidth="1"/>
    <col min="38" max="38" width="3.26953125" customWidth="1"/>
  </cols>
  <sheetData>
    <row r="1" spans="1:42" ht="18" thickBot="1">
      <c r="A1" s="443" t="s">
        <v>1709</v>
      </c>
      <c r="B1" s="443"/>
      <c r="C1" s="443"/>
      <c r="D1" s="443"/>
      <c r="E1" s="443"/>
      <c r="F1" s="443"/>
      <c r="G1" s="443"/>
      <c r="H1" s="443"/>
      <c r="I1" s="443"/>
      <c r="J1" s="443"/>
      <c r="K1" s="443"/>
      <c r="L1" s="443"/>
      <c r="M1" s="443"/>
      <c r="N1" s="443"/>
      <c r="O1" s="443"/>
      <c r="P1" s="443"/>
      <c r="Q1" s="443"/>
      <c r="R1" s="443"/>
      <c r="S1" s="443"/>
      <c r="T1" s="443"/>
      <c r="U1" s="443"/>
      <c r="V1" s="443"/>
      <c r="W1" s="443"/>
      <c r="X1" s="443"/>
      <c r="Y1" s="443"/>
      <c r="Z1" s="443"/>
      <c r="AA1" s="443"/>
      <c r="AB1" s="443"/>
      <c r="AC1" s="443"/>
      <c r="AD1" s="443"/>
      <c r="AE1" s="443"/>
      <c r="AF1" s="443"/>
    </row>
    <row r="2" spans="1:42" ht="24" customHeight="1" thickTop="1">
      <c r="A2" s="460" t="str">
        <f>"早稲田大学"&amp;"　"&amp;'（提出用）申請時情報フォーム'!C28&amp;"　学位申請　履歴書"</f>
        <v>早稲田大学　　学位申請　履歴書</v>
      </c>
      <c r="B2" s="460"/>
      <c r="C2" s="460"/>
      <c r="D2" s="460"/>
      <c r="E2" s="460"/>
      <c r="F2" s="460"/>
      <c r="G2" s="460"/>
      <c r="H2" s="460"/>
      <c r="I2" s="460"/>
      <c r="J2" s="460"/>
      <c r="K2" s="460"/>
      <c r="L2" s="460"/>
      <c r="M2" s="460"/>
      <c r="N2" s="460"/>
      <c r="O2" s="460"/>
      <c r="P2" s="460"/>
      <c r="Q2" s="460"/>
      <c r="R2" s="460"/>
      <c r="S2" s="460"/>
      <c r="T2" s="460"/>
      <c r="U2" s="460"/>
      <c r="V2" s="460"/>
      <c r="W2" s="460"/>
      <c r="X2" s="460"/>
      <c r="Y2" s="460"/>
      <c r="Z2" s="460"/>
      <c r="AA2" s="460"/>
      <c r="AB2" s="460"/>
      <c r="AC2" s="460"/>
      <c r="AD2" s="460"/>
      <c r="AE2" s="460"/>
      <c r="AF2" s="460"/>
      <c r="AG2" s="2"/>
      <c r="AH2" s="2"/>
      <c r="AI2" s="65" t="s">
        <v>36</v>
      </c>
      <c r="AJ2" s="66"/>
    </row>
    <row r="3" spans="1:42" ht="15" thickBot="1">
      <c r="A3" s="4" t="s">
        <v>1710</v>
      </c>
      <c r="B3" s="3"/>
      <c r="C3" s="4"/>
      <c r="D3" s="4"/>
      <c r="E3" s="4"/>
      <c r="F3" s="4"/>
      <c r="G3" s="4"/>
      <c r="H3" s="4"/>
      <c r="I3" s="4"/>
      <c r="J3" s="4"/>
      <c r="K3" s="4"/>
      <c r="L3" s="4"/>
      <c r="M3" s="4"/>
      <c r="N3" s="4"/>
      <c r="O3" s="4"/>
      <c r="P3" s="4"/>
      <c r="Q3" s="4"/>
      <c r="R3" s="4"/>
      <c r="S3" s="4"/>
      <c r="T3" s="4"/>
      <c r="U3" s="4"/>
      <c r="V3" s="4"/>
      <c r="W3" s="4"/>
      <c r="X3" s="4"/>
      <c r="Y3" s="4"/>
      <c r="Z3" s="69" t="s">
        <v>1711</v>
      </c>
      <c r="AA3" s="399" t="s">
        <v>1669</v>
      </c>
      <c r="AB3" s="399"/>
      <c r="AC3" s="399"/>
      <c r="AD3" s="399"/>
      <c r="AE3" s="367" t="s">
        <v>1712</v>
      </c>
      <c r="AF3" s="367"/>
      <c r="AG3" s="2"/>
      <c r="AH3" s="2"/>
      <c r="AI3" s="67" t="s">
        <v>39</v>
      </c>
      <c r="AJ3" s="68" t="s">
        <v>40</v>
      </c>
    </row>
    <row r="4" spans="1:42" ht="15" thickTop="1">
      <c r="A4" s="4"/>
      <c r="B4" s="3"/>
      <c r="C4" s="4"/>
      <c r="D4" s="4"/>
      <c r="E4" s="4"/>
      <c r="F4" s="4"/>
      <c r="G4" s="4"/>
      <c r="H4" s="4"/>
      <c r="I4" s="4"/>
      <c r="J4" s="4"/>
      <c r="K4" s="4"/>
      <c r="L4" s="4"/>
      <c r="M4" s="4"/>
      <c r="N4" s="4"/>
      <c r="O4" s="4"/>
      <c r="P4" s="4"/>
      <c r="Q4" s="4"/>
      <c r="R4" s="4"/>
      <c r="S4" s="4"/>
      <c r="T4" s="4"/>
      <c r="U4" s="4"/>
      <c r="V4" s="9"/>
      <c r="W4" s="9"/>
      <c r="X4" s="8"/>
      <c r="Y4" s="9"/>
      <c r="Z4" s="9"/>
      <c r="AA4" s="8"/>
      <c r="AB4" s="9"/>
      <c r="AC4" s="9"/>
      <c r="AD4" s="8"/>
      <c r="AE4" s="10"/>
      <c r="AF4" s="10"/>
      <c r="AG4" s="2"/>
      <c r="AH4" s="2"/>
      <c r="AI4" s="6"/>
    </row>
    <row r="5" spans="1:42" ht="14.25" customHeight="1">
      <c r="A5" s="349"/>
      <c r="B5" s="350"/>
      <c r="C5" s="351"/>
      <c r="D5" s="57" t="s">
        <v>1713</v>
      </c>
      <c r="E5" s="55"/>
      <c r="F5" s="55"/>
      <c r="G5" s="55"/>
      <c r="H5" s="55"/>
      <c r="I5" s="55"/>
      <c r="J5" s="55"/>
      <c r="K5" s="55"/>
      <c r="L5" s="55"/>
      <c r="M5" s="56"/>
      <c r="N5" s="57" t="s">
        <v>1714</v>
      </c>
      <c r="O5" s="55"/>
      <c r="P5" s="55"/>
      <c r="Q5" s="55"/>
      <c r="R5" s="55"/>
      <c r="S5" s="55"/>
      <c r="T5" s="55"/>
      <c r="U5" s="55"/>
      <c r="V5" s="55"/>
      <c r="W5" s="56"/>
      <c r="X5" s="397" t="s">
        <v>1715</v>
      </c>
      <c r="Y5" s="397"/>
      <c r="Z5" s="398"/>
      <c r="AA5" s="398"/>
      <c r="AB5" s="398"/>
    </row>
    <row r="6" spans="1:42" ht="14.25" customHeight="1">
      <c r="A6" s="346" t="s">
        <v>1716</v>
      </c>
      <c r="B6" s="347"/>
      <c r="C6" s="348"/>
      <c r="D6" s="364">
        <f>'（提出用）申請時情報フォーム'!C7</f>
        <v>0</v>
      </c>
      <c r="E6" s="365"/>
      <c r="F6" s="365"/>
      <c r="G6" s="365"/>
      <c r="H6" s="365"/>
      <c r="I6" s="365"/>
      <c r="J6" s="365"/>
      <c r="K6" s="365"/>
      <c r="L6" s="365"/>
      <c r="M6" s="366"/>
      <c r="N6" s="364">
        <f>'（提出用）申請時情報フォーム'!E7</f>
        <v>0</v>
      </c>
      <c r="O6" s="365"/>
      <c r="P6" s="365"/>
      <c r="Q6" s="365"/>
      <c r="R6" s="365"/>
      <c r="S6" s="365"/>
      <c r="T6" s="365"/>
      <c r="U6" s="365"/>
      <c r="V6" s="365"/>
      <c r="W6" s="366"/>
      <c r="X6" s="397"/>
      <c r="Y6" s="397"/>
      <c r="Z6" s="398"/>
      <c r="AA6" s="398"/>
      <c r="AB6" s="398"/>
    </row>
    <row r="7" spans="1:42">
      <c r="A7" s="346" t="s">
        <v>1717</v>
      </c>
      <c r="B7" s="347"/>
      <c r="C7" s="348"/>
      <c r="D7" s="364">
        <f>IF(ISBLANK('（提出用）申請時情報フォーム'!C6),'（提出用）申請時情報フォーム'!C7,'（提出用）申請時情報フォーム'!C6)</f>
        <v>0</v>
      </c>
      <c r="E7" s="365"/>
      <c r="F7" s="365"/>
      <c r="G7" s="365"/>
      <c r="H7" s="365"/>
      <c r="I7" s="365"/>
      <c r="J7" s="365"/>
      <c r="K7" s="365"/>
      <c r="L7" s="365"/>
      <c r="M7" s="366"/>
      <c r="N7" s="364">
        <f>IF(ISBLANK('（提出用）申請時情報フォーム'!C6),'（提出用）申請時情報フォーム'!E7,'（提出用）申請時情報フォーム'!E6)</f>
        <v>0</v>
      </c>
      <c r="O7" s="365"/>
      <c r="P7" s="365"/>
      <c r="Q7" s="365"/>
      <c r="R7" s="365"/>
      <c r="S7" s="365"/>
      <c r="T7" s="365"/>
      <c r="U7" s="365"/>
      <c r="V7" s="365"/>
      <c r="W7" s="366"/>
      <c r="X7" s="397"/>
      <c r="Y7" s="397"/>
      <c r="Z7" s="398"/>
      <c r="AA7" s="398"/>
      <c r="AB7" s="398"/>
    </row>
    <row r="8" spans="1:42">
      <c r="A8" s="346" t="s">
        <v>1718</v>
      </c>
      <c r="B8" s="347"/>
      <c r="C8" s="348"/>
      <c r="D8" s="364" t="str">
        <f>UPPER('（提出用）申請時情報フォーム'!C8)</f>
        <v/>
      </c>
      <c r="E8" s="365"/>
      <c r="F8" s="365"/>
      <c r="G8" s="365"/>
      <c r="H8" s="365"/>
      <c r="I8" s="365"/>
      <c r="J8" s="365"/>
      <c r="K8" s="365"/>
      <c r="L8" s="365"/>
      <c r="M8" s="366"/>
      <c r="N8" s="364" t="str">
        <f>PROPER('（提出用）申請時情報フォーム'!E8)</f>
        <v/>
      </c>
      <c r="O8" s="365"/>
      <c r="P8" s="365"/>
      <c r="Q8" s="365"/>
      <c r="R8" s="365"/>
      <c r="S8" s="365"/>
      <c r="T8" s="365"/>
      <c r="U8" s="365"/>
      <c r="V8" s="365"/>
      <c r="W8" s="366"/>
      <c r="X8" s="397"/>
      <c r="Y8" s="397"/>
      <c r="Z8" s="398"/>
      <c r="AA8" s="398"/>
      <c r="AB8" s="398"/>
    </row>
    <row r="9" spans="1:42">
      <c r="A9" s="346" t="s">
        <v>1719</v>
      </c>
      <c r="B9" s="347"/>
      <c r="C9" s="348"/>
      <c r="D9" s="370">
        <f>'（提出用）申請時情報フォーム'!D9</f>
        <v>0</v>
      </c>
      <c r="E9" s="371"/>
      <c r="F9" s="371"/>
      <c r="G9" s="371"/>
      <c r="H9" s="372"/>
    </row>
    <row r="10" spans="1:42">
      <c r="A10" s="444" t="s">
        <v>1720</v>
      </c>
      <c r="B10" s="445"/>
      <c r="C10" s="446"/>
      <c r="D10" s="355" t="str">
        <f>学位申請書・誓約書!I7&amp;学位申請書・誓約書!J7&amp;学位申請書・誓約書!K7&amp;学位申請書・誓約書!L7</f>
        <v>〒-</v>
      </c>
      <c r="E10" s="356"/>
      <c r="F10" s="356"/>
      <c r="G10" s="356"/>
      <c r="H10" s="357"/>
      <c r="X10" s="373" t="s">
        <v>1721</v>
      </c>
      <c r="Y10" s="374"/>
      <c r="Z10" s="375"/>
      <c r="AA10" s="379">
        <f>'（提出用）申請時情報フォーム'!F9</f>
        <v>0</v>
      </c>
      <c r="AB10" s="380"/>
      <c r="AC10" s="380"/>
      <c r="AD10" s="380"/>
      <c r="AE10" s="380"/>
      <c r="AF10" s="381"/>
    </row>
    <row r="11" spans="1:42" ht="14.25" customHeight="1">
      <c r="A11" s="447"/>
      <c r="B11" s="448"/>
      <c r="C11" s="449"/>
      <c r="D11" s="358">
        <f>学位申請書・誓約書!I8</f>
        <v>0</v>
      </c>
      <c r="E11" s="359"/>
      <c r="F11" s="359"/>
      <c r="G11" s="359"/>
      <c r="H11" s="359"/>
      <c r="I11" s="359"/>
      <c r="J11" s="359"/>
      <c r="K11" s="359"/>
      <c r="L11" s="359"/>
      <c r="M11" s="359"/>
      <c r="N11" s="359"/>
      <c r="O11" s="359"/>
      <c r="P11" s="359"/>
      <c r="Q11" s="359"/>
      <c r="R11" s="359"/>
      <c r="S11" s="359"/>
      <c r="T11" s="359"/>
      <c r="U11" s="359"/>
      <c r="V11" s="359"/>
      <c r="W11" s="360"/>
      <c r="X11" s="376"/>
      <c r="Y11" s="377"/>
      <c r="Z11" s="378"/>
      <c r="AA11" s="382"/>
      <c r="AB11" s="383"/>
      <c r="AC11" s="383"/>
      <c r="AD11" s="383"/>
      <c r="AE11" s="383"/>
      <c r="AF11" s="384"/>
    </row>
    <row r="12" spans="1:42">
      <c r="A12" s="447"/>
      <c r="B12" s="448"/>
      <c r="C12" s="449"/>
      <c r="D12" s="361"/>
      <c r="E12" s="362"/>
      <c r="F12" s="362"/>
      <c r="G12" s="362"/>
      <c r="H12" s="362"/>
      <c r="I12" s="362"/>
      <c r="J12" s="362"/>
      <c r="K12" s="362"/>
      <c r="L12" s="362"/>
      <c r="M12" s="362"/>
      <c r="N12" s="362"/>
      <c r="O12" s="362"/>
      <c r="P12" s="362"/>
      <c r="Q12" s="362"/>
      <c r="R12" s="362"/>
      <c r="S12" s="362"/>
      <c r="T12" s="362"/>
      <c r="U12" s="362"/>
      <c r="V12" s="362"/>
      <c r="W12" s="363"/>
      <c r="X12" s="385" t="s">
        <v>51</v>
      </c>
      <c r="Y12" s="386"/>
      <c r="Z12" s="387"/>
      <c r="AA12" s="379" t="e">
        <f>IF(VLOOKUP('（提出用）申請時情報フォーム'!C10,入力タブ!AD:AE,2,FALSE)=99,'（提出用）申請時情報フォーム'!E10,'（提出用）申請時情報フォーム'!C10)</f>
        <v>#N/A</v>
      </c>
      <c r="AB12" s="380"/>
      <c r="AC12" s="380"/>
      <c r="AD12" s="380"/>
      <c r="AE12" s="380"/>
      <c r="AF12" s="381"/>
    </row>
    <row r="13" spans="1:42">
      <c r="A13" s="346" t="s">
        <v>1722</v>
      </c>
      <c r="B13" s="347"/>
      <c r="C13" s="348"/>
      <c r="D13" s="352">
        <f>IF(ISBLANK('（提出用）申請時情報フォーム'!D11),'（提出用）申請時情報フォーム'!D12,'（提出用）申請時情報フォーム'!D11)</f>
        <v>0</v>
      </c>
      <c r="E13" s="353"/>
      <c r="F13" s="353"/>
      <c r="G13" s="353"/>
      <c r="H13" s="353"/>
      <c r="I13" s="353"/>
      <c r="J13" s="353"/>
      <c r="K13" s="353"/>
      <c r="L13" s="353"/>
      <c r="M13" s="353"/>
      <c r="N13" s="353"/>
      <c r="O13" s="353"/>
      <c r="P13" s="353"/>
      <c r="Q13" s="353"/>
      <c r="R13" s="353"/>
      <c r="S13" s="353"/>
      <c r="T13" s="353"/>
      <c r="U13" s="353"/>
      <c r="V13" s="353"/>
      <c r="W13" s="354"/>
      <c r="X13" s="388"/>
      <c r="Y13" s="389"/>
      <c r="Z13" s="390"/>
      <c r="AA13" s="382"/>
      <c r="AB13" s="383"/>
      <c r="AC13" s="383"/>
      <c r="AD13" s="383"/>
      <c r="AE13" s="383"/>
      <c r="AF13" s="384"/>
      <c r="AG13" s="11"/>
      <c r="AH13" s="11"/>
      <c r="AI13" s="11"/>
      <c r="AJ13" s="11"/>
      <c r="AK13" s="11"/>
      <c r="AL13" s="11"/>
      <c r="AM13" s="11"/>
      <c r="AN13" s="11"/>
      <c r="AO13" s="11"/>
      <c r="AP13" s="11"/>
    </row>
    <row r="15" spans="1:42" ht="20" thickBot="1">
      <c r="A15" s="5" t="s">
        <v>1723</v>
      </c>
      <c r="B15" s="5"/>
      <c r="C15" s="2"/>
      <c r="D15" s="2" t="s">
        <v>1724</v>
      </c>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row>
    <row r="16" spans="1:42">
      <c r="A16" s="463" t="s">
        <v>1725</v>
      </c>
      <c r="B16" s="464"/>
      <c r="C16" s="464"/>
      <c r="D16" s="454"/>
      <c r="E16" s="455"/>
      <c r="F16" s="455"/>
      <c r="G16" s="455"/>
      <c r="H16" s="455"/>
      <c r="I16" s="455"/>
      <c r="J16" s="455"/>
      <c r="K16" s="455"/>
      <c r="L16" s="455"/>
      <c r="M16" s="455"/>
      <c r="N16" s="455"/>
      <c r="O16" s="455"/>
      <c r="P16" s="455"/>
      <c r="Q16" s="455"/>
      <c r="R16" s="455"/>
      <c r="S16" s="455"/>
      <c r="T16" s="455"/>
      <c r="U16" s="455"/>
      <c r="V16" s="456"/>
      <c r="W16" s="368">
        <v>1980</v>
      </c>
      <c r="X16" s="368"/>
      <c r="Y16" s="101" t="s">
        <v>1726</v>
      </c>
      <c r="Z16" s="368"/>
      <c r="AA16" s="368"/>
      <c r="AB16" s="101" t="s">
        <v>1727</v>
      </c>
      <c r="AC16" s="391" t="s">
        <v>1728</v>
      </c>
      <c r="AD16" s="392"/>
      <c r="AE16" s="392"/>
      <c r="AF16" s="393"/>
      <c r="AG16" s="2"/>
      <c r="AH16" s="2"/>
      <c r="AI16" s="2"/>
    </row>
    <row r="17" spans="1:35">
      <c r="A17" s="431"/>
      <c r="B17" s="408"/>
      <c r="C17" s="408"/>
      <c r="D17" s="457"/>
      <c r="E17" s="458"/>
      <c r="F17" s="458"/>
      <c r="G17" s="458"/>
      <c r="H17" s="458"/>
      <c r="I17" s="458"/>
      <c r="J17" s="458"/>
      <c r="K17" s="458"/>
      <c r="L17" s="458"/>
      <c r="M17" s="458"/>
      <c r="N17" s="458"/>
      <c r="O17" s="458"/>
      <c r="P17" s="458"/>
      <c r="Q17" s="458"/>
      <c r="R17" s="458"/>
      <c r="S17" s="458"/>
      <c r="T17" s="458"/>
      <c r="U17" s="458"/>
      <c r="V17" s="459"/>
      <c r="W17" s="369">
        <v>1985</v>
      </c>
      <c r="X17" s="369"/>
      <c r="Y17" s="146" t="s">
        <v>1726</v>
      </c>
      <c r="Z17" s="369"/>
      <c r="AA17" s="369"/>
      <c r="AB17" s="146" t="s">
        <v>1727</v>
      </c>
      <c r="AC17" s="394" t="s">
        <v>1729</v>
      </c>
      <c r="AD17" s="395"/>
      <c r="AE17" s="395"/>
      <c r="AF17" s="396"/>
      <c r="AG17" s="2"/>
      <c r="AH17" s="2"/>
      <c r="AI17" s="2"/>
    </row>
    <row r="18" spans="1:35" ht="14.25" customHeight="1">
      <c r="A18" s="431" t="s">
        <v>1730</v>
      </c>
      <c r="B18" s="408"/>
      <c r="C18" s="408"/>
      <c r="D18" s="415"/>
      <c r="E18" s="416"/>
      <c r="F18" s="416"/>
      <c r="G18" s="416"/>
      <c r="H18" s="416"/>
      <c r="I18" s="416"/>
      <c r="J18" s="416"/>
      <c r="K18" s="416"/>
      <c r="L18" s="416"/>
      <c r="M18" s="416"/>
      <c r="N18" s="416"/>
      <c r="O18" s="416"/>
      <c r="P18" s="416"/>
      <c r="Q18" s="416"/>
      <c r="R18" s="416"/>
      <c r="S18" s="416"/>
      <c r="T18" s="416"/>
      <c r="U18" s="416"/>
      <c r="V18" s="417"/>
      <c r="W18" s="369">
        <v>1985</v>
      </c>
      <c r="X18" s="369"/>
      <c r="Y18" s="146" t="s">
        <v>1726</v>
      </c>
      <c r="Z18" s="369"/>
      <c r="AA18" s="369"/>
      <c r="AB18" s="146" t="s">
        <v>1727</v>
      </c>
      <c r="AC18" s="394" t="s">
        <v>1728</v>
      </c>
      <c r="AD18" s="395"/>
      <c r="AE18" s="395"/>
      <c r="AF18" s="396"/>
      <c r="AG18" s="2"/>
    </row>
    <row r="19" spans="1:35" ht="13.5" customHeight="1">
      <c r="A19" s="431"/>
      <c r="B19" s="408"/>
      <c r="C19" s="408"/>
      <c r="D19" s="418"/>
      <c r="E19" s="419"/>
      <c r="F19" s="419"/>
      <c r="G19" s="419"/>
      <c r="H19" s="419"/>
      <c r="I19" s="419"/>
      <c r="J19" s="419"/>
      <c r="K19" s="419"/>
      <c r="L19" s="419"/>
      <c r="M19" s="419"/>
      <c r="N19" s="419"/>
      <c r="O19" s="419"/>
      <c r="P19" s="419"/>
      <c r="Q19" s="419"/>
      <c r="R19" s="419"/>
      <c r="S19" s="419"/>
      <c r="T19" s="419"/>
      <c r="U19" s="419"/>
      <c r="V19" s="420"/>
      <c r="W19" s="369">
        <v>1989</v>
      </c>
      <c r="X19" s="369"/>
      <c r="Y19" s="146" t="s">
        <v>1726</v>
      </c>
      <c r="Z19" s="369"/>
      <c r="AA19" s="369"/>
      <c r="AB19" s="146" t="s">
        <v>1727</v>
      </c>
      <c r="AC19" s="394" t="s">
        <v>1729</v>
      </c>
      <c r="AD19" s="395"/>
      <c r="AE19" s="395"/>
      <c r="AF19" s="396"/>
      <c r="AG19" s="2"/>
    </row>
    <row r="20" spans="1:35">
      <c r="A20" s="431"/>
      <c r="B20" s="408"/>
      <c r="C20" s="408"/>
      <c r="D20" s="451"/>
      <c r="E20" s="452"/>
      <c r="F20" s="452"/>
      <c r="G20" s="452"/>
      <c r="H20" s="452"/>
      <c r="I20" s="452"/>
      <c r="J20" s="452"/>
      <c r="K20" s="452"/>
      <c r="L20" s="452"/>
      <c r="M20" s="452"/>
      <c r="N20" s="452"/>
      <c r="O20" s="452"/>
      <c r="P20" s="452"/>
      <c r="Q20" s="452"/>
      <c r="R20" s="452"/>
      <c r="S20" s="452"/>
      <c r="T20" s="452"/>
      <c r="U20" s="452"/>
      <c r="V20" s="453"/>
      <c r="W20" s="369"/>
      <c r="X20" s="369"/>
      <c r="Y20" s="146" t="s">
        <v>1726</v>
      </c>
      <c r="Z20" s="369"/>
      <c r="AA20" s="369"/>
      <c r="AB20" s="146" t="s">
        <v>1727</v>
      </c>
      <c r="AC20" s="394" t="s">
        <v>49</v>
      </c>
      <c r="AD20" s="395"/>
      <c r="AE20" s="395"/>
      <c r="AF20" s="396"/>
      <c r="AG20" s="2"/>
    </row>
    <row r="21" spans="1:35">
      <c r="A21" s="431"/>
      <c r="B21" s="408"/>
      <c r="C21" s="408"/>
      <c r="D21" s="439"/>
      <c r="E21" s="440"/>
      <c r="F21" s="440"/>
      <c r="G21" s="440"/>
      <c r="H21" s="440"/>
      <c r="I21" s="440"/>
      <c r="J21" s="440"/>
      <c r="K21" s="440"/>
      <c r="L21" s="440"/>
      <c r="M21" s="440"/>
      <c r="N21" s="440"/>
      <c r="O21" s="440"/>
      <c r="P21" s="440"/>
      <c r="Q21" s="440"/>
      <c r="R21" s="440"/>
      <c r="S21" s="440"/>
      <c r="T21" s="440"/>
      <c r="U21" s="440"/>
      <c r="V21" s="441"/>
      <c r="W21" s="369"/>
      <c r="X21" s="369"/>
      <c r="Y21" s="146" t="s">
        <v>1726</v>
      </c>
      <c r="Z21" s="369"/>
      <c r="AA21" s="369"/>
      <c r="AB21" s="146" t="s">
        <v>1727</v>
      </c>
      <c r="AC21" s="394" t="s">
        <v>49</v>
      </c>
      <c r="AD21" s="395"/>
      <c r="AE21" s="395"/>
      <c r="AF21" s="396"/>
      <c r="AG21" s="2"/>
    </row>
    <row r="22" spans="1:35">
      <c r="A22" s="431"/>
      <c r="B22" s="408"/>
      <c r="C22" s="408"/>
      <c r="D22" s="404"/>
      <c r="E22" s="405"/>
      <c r="F22" s="405"/>
      <c r="G22" s="405"/>
      <c r="H22" s="405"/>
      <c r="I22" s="405"/>
      <c r="J22" s="405"/>
      <c r="K22" s="405"/>
      <c r="L22" s="405"/>
      <c r="M22" s="405"/>
      <c r="N22" s="405"/>
      <c r="O22" s="405"/>
      <c r="P22" s="405"/>
      <c r="Q22" s="405"/>
      <c r="R22" s="405"/>
      <c r="S22" s="405"/>
      <c r="T22" s="405"/>
      <c r="U22" s="405"/>
      <c r="V22" s="406"/>
      <c r="W22" s="369"/>
      <c r="X22" s="369"/>
      <c r="Y22" s="146" t="s">
        <v>1726</v>
      </c>
      <c r="Z22" s="369"/>
      <c r="AA22" s="369"/>
      <c r="AB22" s="146" t="s">
        <v>1727</v>
      </c>
      <c r="AC22" s="394" t="s">
        <v>49</v>
      </c>
      <c r="AD22" s="395"/>
      <c r="AE22" s="395"/>
      <c r="AF22" s="396"/>
      <c r="AG22" s="2"/>
    </row>
    <row r="23" spans="1:35">
      <c r="A23" s="431"/>
      <c r="B23" s="408"/>
      <c r="C23" s="408"/>
      <c r="D23" s="439"/>
      <c r="E23" s="440"/>
      <c r="F23" s="440"/>
      <c r="G23" s="440"/>
      <c r="H23" s="440"/>
      <c r="I23" s="440"/>
      <c r="J23" s="440"/>
      <c r="K23" s="440"/>
      <c r="L23" s="440"/>
      <c r="M23" s="440"/>
      <c r="N23" s="440"/>
      <c r="O23" s="440"/>
      <c r="P23" s="440"/>
      <c r="Q23" s="440"/>
      <c r="R23" s="440"/>
      <c r="S23" s="440"/>
      <c r="T23" s="440"/>
      <c r="U23" s="440"/>
      <c r="V23" s="441"/>
      <c r="W23" s="369"/>
      <c r="X23" s="369"/>
      <c r="Y23" s="146" t="s">
        <v>1726</v>
      </c>
      <c r="Z23" s="369"/>
      <c r="AA23" s="369"/>
      <c r="AB23" s="146" t="s">
        <v>1727</v>
      </c>
      <c r="AC23" s="394" t="s">
        <v>49</v>
      </c>
      <c r="AD23" s="395"/>
      <c r="AE23" s="395"/>
      <c r="AF23" s="396"/>
      <c r="AG23" s="2"/>
    </row>
    <row r="24" spans="1:35" ht="14.25" customHeight="1">
      <c r="A24" s="407" t="s">
        <v>1731</v>
      </c>
      <c r="B24" s="408"/>
      <c r="C24" s="408"/>
      <c r="D24" s="415"/>
      <c r="E24" s="416"/>
      <c r="F24" s="416"/>
      <c r="G24" s="416"/>
      <c r="H24" s="416"/>
      <c r="I24" s="416"/>
      <c r="J24" s="416"/>
      <c r="K24" s="416"/>
      <c r="L24" s="416"/>
      <c r="M24" s="416"/>
      <c r="N24" s="416"/>
      <c r="O24" s="416"/>
      <c r="P24" s="416"/>
      <c r="Q24" s="416"/>
      <c r="R24" s="416"/>
      <c r="S24" s="416"/>
      <c r="T24" s="416"/>
      <c r="U24" s="416"/>
      <c r="V24" s="417"/>
      <c r="W24" s="369">
        <v>2023</v>
      </c>
      <c r="X24" s="369"/>
      <c r="Y24" s="146" t="s">
        <v>1726</v>
      </c>
      <c r="Z24" s="369"/>
      <c r="AA24" s="369"/>
      <c r="AB24" s="146" t="s">
        <v>1727</v>
      </c>
      <c r="AC24" s="394" t="s">
        <v>49</v>
      </c>
      <c r="AD24" s="395"/>
      <c r="AE24" s="395"/>
      <c r="AF24" s="396"/>
      <c r="AG24" s="2"/>
    </row>
    <row r="25" spans="1:35" ht="14.25" customHeight="1">
      <c r="A25" s="431"/>
      <c r="B25" s="408"/>
      <c r="C25" s="408"/>
      <c r="D25" s="418"/>
      <c r="E25" s="419"/>
      <c r="F25" s="419"/>
      <c r="G25" s="419"/>
      <c r="H25" s="419"/>
      <c r="I25" s="419"/>
      <c r="J25" s="419"/>
      <c r="K25" s="419"/>
      <c r="L25" s="419"/>
      <c r="M25" s="419"/>
      <c r="N25" s="419"/>
      <c r="O25" s="419"/>
      <c r="P25" s="419"/>
      <c r="Q25" s="419"/>
      <c r="R25" s="419"/>
      <c r="S25" s="419"/>
      <c r="T25" s="419"/>
      <c r="U25" s="419"/>
      <c r="V25" s="420"/>
      <c r="W25" s="369">
        <v>2025</v>
      </c>
      <c r="X25" s="369"/>
      <c r="Y25" s="146" t="s">
        <v>1726</v>
      </c>
      <c r="Z25" s="369"/>
      <c r="AA25" s="369"/>
      <c r="AB25" s="146" t="s">
        <v>1727</v>
      </c>
      <c r="AC25" s="394" t="s">
        <v>49</v>
      </c>
      <c r="AD25" s="395"/>
      <c r="AE25" s="395"/>
      <c r="AF25" s="396"/>
      <c r="AG25" s="2"/>
    </row>
    <row r="26" spans="1:35" ht="14.25" customHeight="1">
      <c r="A26" s="407" t="s">
        <v>1732</v>
      </c>
      <c r="B26" s="408"/>
      <c r="C26" s="408"/>
      <c r="D26" s="415"/>
      <c r="E26" s="416"/>
      <c r="F26" s="416"/>
      <c r="G26" s="416"/>
      <c r="H26" s="416"/>
      <c r="I26" s="416"/>
      <c r="J26" s="416"/>
      <c r="K26" s="416"/>
      <c r="L26" s="416"/>
      <c r="M26" s="416"/>
      <c r="N26" s="416"/>
      <c r="O26" s="416"/>
      <c r="P26" s="416"/>
      <c r="Q26" s="416"/>
      <c r="R26" s="416"/>
      <c r="S26" s="416"/>
      <c r="T26" s="416"/>
      <c r="U26" s="416"/>
      <c r="V26" s="417"/>
      <c r="W26" s="369">
        <v>2025</v>
      </c>
      <c r="X26" s="369"/>
      <c r="Y26" s="146" t="s">
        <v>1726</v>
      </c>
      <c r="Z26" s="369"/>
      <c r="AA26" s="369"/>
      <c r="AB26" s="146" t="s">
        <v>1727</v>
      </c>
      <c r="AC26" s="394" t="s">
        <v>49</v>
      </c>
      <c r="AD26" s="395"/>
      <c r="AE26" s="395"/>
      <c r="AF26" s="396"/>
      <c r="AG26" s="2"/>
    </row>
    <row r="27" spans="1:35" ht="15" customHeight="1" thickBot="1">
      <c r="A27" s="409"/>
      <c r="B27" s="410"/>
      <c r="C27" s="410"/>
      <c r="D27" s="418"/>
      <c r="E27" s="419"/>
      <c r="F27" s="419"/>
      <c r="G27" s="419"/>
      <c r="H27" s="419"/>
      <c r="I27" s="419"/>
      <c r="J27" s="419"/>
      <c r="K27" s="419"/>
      <c r="L27" s="419"/>
      <c r="M27" s="419"/>
      <c r="N27" s="419"/>
      <c r="O27" s="419"/>
      <c r="P27" s="419"/>
      <c r="Q27" s="419"/>
      <c r="R27" s="419"/>
      <c r="S27" s="419"/>
      <c r="T27" s="419"/>
      <c r="U27" s="419"/>
      <c r="V27" s="420"/>
      <c r="W27" s="450">
        <v>2027</v>
      </c>
      <c r="X27" s="450"/>
      <c r="Y27" s="102" t="s">
        <v>1726</v>
      </c>
      <c r="Z27" s="450"/>
      <c r="AA27" s="450"/>
      <c r="AB27" s="102" t="s">
        <v>1727</v>
      </c>
      <c r="AC27" s="436" t="s">
        <v>49</v>
      </c>
      <c r="AD27" s="437"/>
      <c r="AE27" s="437"/>
      <c r="AF27" s="438"/>
      <c r="AG27" s="2"/>
    </row>
    <row r="28" spans="1:35" ht="15" thickBot="1">
      <c r="A28" s="3"/>
      <c r="B28" s="3"/>
      <c r="C28" s="3"/>
      <c r="D28" s="15"/>
      <c r="E28" s="15"/>
      <c r="F28" s="15"/>
      <c r="G28" s="15"/>
      <c r="H28" s="15"/>
      <c r="I28" s="15"/>
      <c r="J28" s="15"/>
      <c r="K28" s="15"/>
      <c r="L28" s="15"/>
      <c r="M28" s="15"/>
      <c r="N28" s="15"/>
      <c r="O28" s="15"/>
      <c r="P28" s="15"/>
      <c r="Q28" s="15"/>
      <c r="R28" s="15"/>
      <c r="S28" s="15"/>
      <c r="T28" s="15"/>
      <c r="U28" s="15"/>
      <c r="V28" s="15"/>
      <c r="W28" s="9"/>
      <c r="X28" s="9"/>
      <c r="Y28" s="8"/>
      <c r="Z28" s="9"/>
      <c r="AA28" s="9"/>
      <c r="AB28" s="8"/>
      <c r="AC28" s="20"/>
      <c r="AD28" s="20"/>
      <c r="AE28" s="20"/>
      <c r="AF28" s="20"/>
      <c r="AG28" s="2"/>
    </row>
    <row r="29" spans="1:35">
      <c r="A29" s="411" t="s">
        <v>1733</v>
      </c>
      <c r="B29" s="412"/>
      <c r="C29" s="412"/>
      <c r="D29" s="432" t="s">
        <v>1734</v>
      </c>
      <c r="E29" s="433"/>
      <c r="F29" s="433"/>
      <c r="G29" s="434"/>
      <c r="H29" s="435"/>
      <c r="I29" s="435"/>
      <c r="J29" s="435"/>
      <c r="K29" s="435"/>
      <c r="L29" s="435"/>
      <c r="M29" s="435"/>
      <c r="N29" s="435"/>
      <c r="O29" s="435"/>
      <c r="P29" s="435"/>
      <c r="Q29" s="435"/>
      <c r="R29" s="435"/>
      <c r="S29" s="435"/>
      <c r="T29" s="425" t="s">
        <v>1735</v>
      </c>
      <c r="U29" s="426"/>
      <c r="V29" s="426"/>
      <c r="W29" s="427"/>
      <c r="X29" s="467"/>
      <c r="Y29" s="468"/>
      <c r="Z29" s="468"/>
      <c r="AA29" s="468"/>
      <c r="AB29" s="468"/>
      <c r="AC29" s="469"/>
    </row>
    <row r="30" spans="1:35" ht="15" thickBot="1">
      <c r="A30" s="413"/>
      <c r="B30" s="414"/>
      <c r="C30" s="414"/>
      <c r="D30" s="421" t="s">
        <v>1737</v>
      </c>
      <c r="E30" s="422"/>
      <c r="F30" s="422"/>
      <c r="G30" s="423"/>
      <c r="H30" s="424"/>
      <c r="I30" s="424"/>
      <c r="J30" s="424"/>
      <c r="K30" s="424"/>
      <c r="L30" s="424"/>
      <c r="M30" s="424"/>
      <c r="N30" s="424"/>
      <c r="O30" s="424"/>
      <c r="P30" s="424"/>
      <c r="Q30" s="424"/>
      <c r="R30" s="424"/>
      <c r="S30" s="424"/>
      <c r="T30" s="428"/>
      <c r="U30" s="429"/>
      <c r="V30" s="429"/>
      <c r="W30" s="430"/>
      <c r="X30" s="470"/>
      <c r="Y30" s="471"/>
      <c r="Z30" s="471"/>
      <c r="AA30" s="471"/>
      <c r="AB30" s="471"/>
      <c r="AC30" s="472"/>
    </row>
    <row r="31" spans="1:35">
      <c r="A31" s="411" t="s">
        <v>1738</v>
      </c>
      <c r="B31" s="412"/>
      <c r="C31" s="412"/>
      <c r="D31" s="432" t="s">
        <v>1734</v>
      </c>
      <c r="E31" s="433"/>
      <c r="F31" s="433"/>
      <c r="G31" s="434"/>
      <c r="H31" s="435"/>
      <c r="I31" s="435"/>
      <c r="J31" s="435"/>
      <c r="K31" s="435"/>
      <c r="L31" s="435"/>
      <c r="M31" s="435"/>
      <c r="N31" s="435"/>
      <c r="O31" s="435"/>
      <c r="P31" s="435"/>
      <c r="Q31" s="435"/>
      <c r="R31" s="435"/>
      <c r="S31" s="435"/>
      <c r="T31" s="425" t="s">
        <v>1735</v>
      </c>
      <c r="U31" s="426"/>
      <c r="V31" s="426"/>
      <c r="W31" s="427"/>
      <c r="X31" s="467" t="s">
        <v>1736</v>
      </c>
      <c r="Y31" s="468"/>
      <c r="Z31" s="468"/>
      <c r="AA31" s="468"/>
      <c r="AB31" s="468"/>
      <c r="AC31" s="469"/>
    </row>
    <row r="32" spans="1:35" ht="15" thickBot="1">
      <c r="A32" s="413"/>
      <c r="B32" s="414"/>
      <c r="C32" s="414"/>
      <c r="D32" s="421" t="s">
        <v>1737</v>
      </c>
      <c r="E32" s="422"/>
      <c r="F32" s="422"/>
      <c r="G32" s="423"/>
      <c r="H32" s="424"/>
      <c r="I32" s="424"/>
      <c r="J32" s="424"/>
      <c r="K32" s="424"/>
      <c r="L32" s="424"/>
      <c r="M32" s="424"/>
      <c r="N32" s="424"/>
      <c r="O32" s="424"/>
      <c r="P32" s="424"/>
      <c r="Q32" s="424"/>
      <c r="R32" s="424"/>
      <c r="S32" s="424"/>
      <c r="T32" s="428"/>
      <c r="U32" s="429"/>
      <c r="V32" s="429"/>
      <c r="W32" s="430"/>
      <c r="X32" s="470"/>
      <c r="Y32" s="471"/>
      <c r="Z32" s="471"/>
      <c r="AA32" s="471"/>
      <c r="AB32" s="471"/>
      <c r="AC32" s="472"/>
    </row>
    <row r="34" spans="1:34" ht="19.5">
      <c r="A34" s="5" t="s">
        <v>1739</v>
      </c>
      <c r="B34" s="5"/>
      <c r="C34" s="2"/>
      <c r="D34" s="2" t="s">
        <v>1740</v>
      </c>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row>
    <row r="35" spans="1:34">
      <c r="A35" s="403" t="s">
        <v>1741</v>
      </c>
      <c r="B35" s="403"/>
      <c r="C35" s="403"/>
      <c r="D35" s="403"/>
      <c r="E35" s="403"/>
      <c r="F35" s="403"/>
      <c r="G35" s="58"/>
      <c r="H35" s="403" t="s">
        <v>1742</v>
      </c>
      <c r="I35" s="403"/>
      <c r="J35" s="403"/>
      <c r="K35" s="403"/>
      <c r="L35" s="403"/>
      <c r="M35" s="403"/>
      <c r="N35" s="346" t="s">
        <v>1743</v>
      </c>
      <c r="O35" s="347"/>
      <c r="P35" s="347"/>
      <c r="Q35" s="347"/>
      <c r="R35" s="347"/>
      <c r="S35" s="347"/>
      <c r="T35" s="347"/>
      <c r="U35" s="347"/>
      <c r="V35" s="347"/>
      <c r="W35" s="347"/>
      <c r="X35" s="347"/>
      <c r="Y35" s="347"/>
      <c r="Z35" s="347"/>
      <c r="AA35" s="347"/>
      <c r="AB35" s="347"/>
      <c r="AC35" s="347"/>
      <c r="AD35" s="347"/>
      <c r="AE35" s="347"/>
      <c r="AF35" s="348"/>
      <c r="AG35" s="2"/>
      <c r="AH35" s="2"/>
    </row>
    <row r="36" spans="1:34" ht="14.25" customHeight="1">
      <c r="A36" s="369"/>
      <c r="B36" s="369"/>
      <c r="C36" s="401" t="s">
        <v>1726</v>
      </c>
      <c r="D36" s="369"/>
      <c r="E36" s="369"/>
      <c r="F36" s="401" t="s">
        <v>1727</v>
      </c>
      <c r="G36" s="402" t="s">
        <v>1744</v>
      </c>
      <c r="H36" s="369"/>
      <c r="I36" s="369"/>
      <c r="J36" s="401" t="s">
        <v>1726</v>
      </c>
      <c r="K36" s="369"/>
      <c r="L36" s="369"/>
      <c r="M36" s="401" t="s">
        <v>1727</v>
      </c>
      <c r="N36" s="461"/>
      <c r="O36" s="400"/>
      <c r="P36" s="400"/>
      <c r="Q36" s="400"/>
      <c r="R36" s="400"/>
      <c r="S36" s="400"/>
      <c r="T36" s="400"/>
      <c r="U36" s="400"/>
      <c r="V36" s="400"/>
      <c r="W36" s="400"/>
      <c r="X36" s="400"/>
      <c r="Y36" s="400"/>
      <c r="Z36" s="400"/>
      <c r="AA36" s="400"/>
      <c r="AB36" s="400"/>
      <c r="AC36" s="400"/>
      <c r="AD36" s="400"/>
      <c r="AE36" s="400"/>
      <c r="AF36" s="400"/>
      <c r="AG36" s="2"/>
      <c r="AH36" s="2"/>
    </row>
    <row r="37" spans="1:34">
      <c r="A37" s="369"/>
      <c r="B37" s="369"/>
      <c r="C37" s="401"/>
      <c r="D37" s="369"/>
      <c r="E37" s="369"/>
      <c r="F37" s="401"/>
      <c r="G37" s="402"/>
      <c r="H37" s="369"/>
      <c r="I37" s="369"/>
      <c r="J37" s="401"/>
      <c r="K37" s="369"/>
      <c r="L37" s="369"/>
      <c r="M37" s="401"/>
      <c r="N37" s="400"/>
      <c r="O37" s="400"/>
      <c r="P37" s="400"/>
      <c r="Q37" s="400"/>
      <c r="R37" s="400"/>
      <c r="S37" s="400"/>
      <c r="T37" s="400"/>
      <c r="U37" s="400"/>
      <c r="V37" s="400"/>
      <c r="W37" s="400"/>
      <c r="X37" s="400"/>
      <c r="Y37" s="400"/>
      <c r="Z37" s="400"/>
      <c r="AA37" s="400"/>
      <c r="AB37" s="400"/>
      <c r="AC37" s="400"/>
      <c r="AD37" s="400"/>
      <c r="AE37" s="400"/>
      <c r="AF37" s="400"/>
      <c r="AG37" s="2"/>
      <c r="AH37" s="2"/>
    </row>
    <row r="38" spans="1:34" ht="14.25" customHeight="1">
      <c r="A38" s="369"/>
      <c r="B38" s="369"/>
      <c r="C38" s="401" t="s">
        <v>1726</v>
      </c>
      <c r="D38" s="369"/>
      <c r="E38" s="369"/>
      <c r="F38" s="401" t="s">
        <v>1727</v>
      </c>
      <c r="G38" s="402" t="s">
        <v>1744</v>
      </c>
      <c r="H38" s="369"/>
      <c r="I38" s="369"/>
      <c r="J38" s="401" t="s">
        <v>1726</v>
      </c>
      <c r="K38" s="369"/>
      <c r="L38" s="369"/>
      <c r="M38" s="401" t="s">
        <v>1727</v>
      </c>
      <c r="N38" s="461"/>
      <c r="O38" s="400"/>
      <c r="P38" s="400"/>
      <c r="Q38" s="400"/>
      <c r="R38" s="400"/>
      <c r="S38" s="400"/>
      <c r="T38" s="400"/>
      <c r="U38" s="400"/>
      <c r="V38" s="400"/>
      <c r="W38" s="400"/>
      <c r="X38" s="400"/>
      <c r="Y38" s="400"/>
      <c r="Z38" s="400"/>
      <c r="AA38" s="400"/>
      <c r="AB38" s="400"/>
      <c r="AC38" s="400"/>
      <c r="AD38" s="400"/>
      <c r="AE38" s="400"/>
      <c r="AF38" s="400"/>
      <c r="AG38" s="2"/>
      <c r="AH38" s="2"/>
    </row>
    <row r="39" spans="1:34">
      <c r="A39" s="369"/>
      <c r="B39" s="369"/>
      <c r="C39" s="401"/>
      <c r="D39" s="369"/>
      <c r="E39" s="369"/>
      <c r="F39" s="401"/>
      <c r="G39" s="402"/>
      <c r="H39" s="369"/>
      <c r="I39" s="369"/>
      <c r="J39" s="401"/>
      <c r="K39" s="369"/>
      <c r="L39" s="369"/>
      <c r="M39" s="401"/>
      <c r="N39" s="400"/>
      <c r="O39" s="400"/>
      <c r="P39" s="400"/>
      <c r="Q39" s="400"/>
      <c r="R39" s="400"/>
      <c r="S39" s="400"/>
      <c r="T39" s="400"/>
      <c r="U39" s="400"/>
      <c r="V39" s="400"/>
      <c r="W39" s="400"/>
      <c r="X39" s="400"/>
      <c r="Y39" s="400"/>
      <c r="Z39" s="400"/>
      <c r="AA39" s="400"/>
      <c r="AB39" s="400"/>
      <c r="AC39" s="400"/>
      <c r="AD39" s="400"/>
      <c r="AE39" s="400"/>
      <c r="AF39" s="400"/>
      <c r="AG39" s="2"/>
      <c r="AH39" s="2"/>
    </row>
    <row r="40" spans="1:34" ht="14.25" customHeight="1">
      <c r="A40" s="369"/>
      <c r="B40" s="369"/>
      <c r="C40" s="401" t="s">
        <v>1726</v>
      </c>
      <c r="D40" s="369"/>
      <c r="E40" s="369"/>
      <c r="F40" s="401" t="s">
        <v>1727</v>
      </c>
      <c r="G40" s="402" t="s">
        <v>1744</v>
      </c>
      <c r="H40" s="369"/>
      <c r="I40" s="369"/>
      <c r="J40" s="401" t="s">
        <v>1726</v>
      </c>
      <c r="K40" s="369"/>
      <c r="L40" s="369"/>
      <c r="M40" s="401" t="s">
        <v>1727</v>
      </c>
      <c r="N40" s="461"/>
      <c r="O40" s="400"/>
      <c r="P40" s="400"/>
      <c r="Q40" s="400"/>
      <c r="R40" s="400"/>
      <c r="S40" s="400"/>
      <c r="T40" s="400"/>
      <c r="U40" s="400"/>
      <c r="V40" s="400"/>
      <c r="W40" s="400"/>
      <c r="X40" s="400"/>
      <c r="Y40" s="400"/>
      <c r="Z40" s="400"/>
      <c r="AA40" s="400"/>
      <c r="AB40" s="400"/>
      <c r="AC40" s="400"/>
      <c r="AD40" s="400"/>
      <c r="AE40" s="400"/>
      <c r="AF40" s="400"/>
      <c r="AG40" s="2"/>
      <c r="AH40" s="2"/>
    </row>
    <row r="41" spans="1:34">
      <c r="A41" s="369"/>
      <c r="B41" s="369"/>
      <c r="C41" s="401"/>
      <c r="D41" s="369"/>
      <c r="E41" s="369"/>
      <c r="F41" s="401"/>
      <c r="G41" s="402"/>
      <c r="H41" s="369"/>
      <c r="I41" s="369"/>
      <c r="J41" s="401"/>
      <c r="K41" s="369"/>
      <c r="L41" s="369"/>
      <c r="M41" s="401"/>
      <c r="N41" s="400"/>
      <c r="O41" s="400"/>
      <c r="P41" s="400"/>
      <c r="Q41" s="400"/>
      <c r="R41" s="400"/>
      <c r="S41" s="400"/>
      <c r="T41" s="400"/>
      <c r="U41" s="400"/>
      <c r="V41" s="400"/>
      <c r="W41" s="400"/>
      <c r="X41" s="400"/>
      <c r="Y41" s="400"/>
      <c r="Z41" s="400"/>
      <c r="AA41" s="400"/>
      <c r="AB41" s="400"/>
      <c r="AC41" s="400"/>
      <c r="AD41" s="400"/>
      <c r="AE41" s="400"/>
      <c r="AF41" s="400"/>
      <c r="AG41" s="2"/>
      <c r="AH41" s="2"/>
    </row>
    <row r="42" spans="1:34" ht="14.25" customHeight="1">
      <c r="A42" s="369"/>
      <c r="B42" s="369"/>
      <c r="C42" s="401" t="s">
        <v>1726</v>
      </c>
      <c r="D42" s="369"/>
      <c r="E42" s="369"/>
      <c r="F42" s="401" t="s">
        <v>1727</v>
      </c>
      <c r="G42" s="402" t="s">
        <v>1744</v>
      </c>
      <c r="H42" s="369"/>
      <c r="I42" s="369"/>
      <c r="J42" s="401" t="s">
        <v>1726</v>
      </c>
      <c r="K42" s="369"/>
      <c r="L42" s="369"/>
      <c r="M42" s="401" t="s">
        <v>1727</v>
      </c>
      <c r="N42" s="400"/>
      <c r="O42" s="400"/>
      <c r="P42" s="400"/>
      <c r="Q42" s="400"/>
      <c r="R42" s="400"/>
      <c r="S42" s="400"/>
      <c r="T42" s="400"/>
      <c r="U42" s="400"/>
      <c r="V42" s="400"/>
      <c r="W42" s="400"/>
      <c r="X42" s="400"/>
      <c r="Y42" s="400"/>
      <c r="Z42" s="400"/>
      <c r="AA42" s="400"/>
      <c r="AB42" s="400"/>
      <c r="AC42" s="400"/>
      <c r="AD42" s="400"/>
      <c r="AE42" s="400"/>
      <c r="AF42" s="400"/>
      <c r="AG42" s="2"/>
      <c r="AH42" s="2"/>
    </row>
    <row r="43" spans="1:34">
      <c r="A43" s="369"/>
      <c r="B43" s="369"/>
      <c r="C43" s="401"/>
      <c r="D43" s="369"/>
      <c r="E43" s="369"/>
      <c r="F43" s="401"/>
      <c r="G43" s="402"/>
      <c r="H43" s="369"/>
      <c r="I43" s="369"/>
      <c r="J43" s="401"/>
      <c r="K43" s="369"/>
      <c r="L43" s="369"/>
      <c r="M43" s="401"/>
      <c r="N43" s="400"/>
      <c r="O43" s="400"/>
      <c r="P43" s="400"/>
      <c r="Q43" s="400"/>
      <c r="R43" s="400"/>
      <c r="S43" s="400"/>
      <c r="T43" s="400"/>
      <c r="U43" s="400"/>
      <c r="V43" s="400"/>
      <c r="W43" s="400"/>
      <c r="X43" s="400"/>
      <c r="Y43" s="400"/>
      <c r="Z43" s="400"/>
      <c r="AA43" s="400"/>
      <c r="AB43" s="400"/>
      <c r="AC43" s="400"/>
      <c r="AD43" s="400"/>
      <c r="AE43" s="400"/>
      <c r="AF43" s="400"/>
      <c r="AG43" s="2"/>
      <c r="AH43" s="2"/>
    </row>
    <row r="44" spans="1:34" ht="14.25" customHeight="1">
      <c r="A44" s="369"/>
      <c r="B44" s="369"/>
      <c r="C44" s="401" t="s">
        <v>1726</v>
      </c>
      <c r="D44" s="369"/>
      <c r="E44" s="369"/>
      <c r="F44" s="401" t="s">
        <v>1727</v>
      </c>
      <c r="G44" s="402" t="s">
        <v>1744</v>
      </c>
      <c r="H44" s="369"/>
      <c r="I44" s="369"/>
      <c r="J44" s="401" t="s">
        <v>1726</v>
      </c>
      <c r="K44" s="369"/>
      <c r="L44" s="369"/>
      <c r="M44" s="401" t="s">
        <v>1727</v>
      </c>
      <c r="N44" s="400"/>
      <c r="O44" s="400"/>
      <c r="P44" s="400"/>
      <c r="Q44" s="400"/>
      <c r="R44" s="400"/>
      <c r="S44" s="400"/>
      <c r="T44" s="400"/>
      <c r="U44" s="400"/>
      <c r="V44" s="400"/>
      <c r="W44" s="400"/>
      <c r="X44" s="400"/>
      <c r="Y44" s="400"/>
      <c r="Z44" s="400"/>
      <c r="AA44" s="400"/>
      <c r="AB44" s="400"/>
      <c r="AC44" s="400"/>
      <c r="AD44" s="400"/>
      <c r="AE44" s="400"/>
      <c r="AF44" s="400"/>
      <c r="AG44" s="2"/>
      <c r="AH44" s="2"/>
    </row>
    <row r="45" spans="1:34">
      <c r="A45" s="369"/>
      <c r="B45" s="369"/>
      <c r="C45" s="401"/>
      <c r="D45" s="369"/>
      <c r="E45" s="369"/>
      <c r="F45" s="401"/>
      <c r="G45" s="402"/>
      <c r="H45" s="369"/>
      <c r="I45" s="369"/>
      <c r="J45" s="401"/>
      <c r="K45" s="369"/>
      <c r="L45" s="369"/>
      <c r="M45" s="401"/>
      <c r="N45" s="400"/>
      <c r="O45" s="400"/>
      <c r="P45" s="400"/>
      <c r="Q45" s="400"/>
      <c r="R45" s="400"/>
      <c r="S45" s="400"/>
      <c r="T45" s="400"/>
      <c r="U45" s="400"/>
      <c r="V45" s="400"/>
      <c r="W45" s="400"/>
      <c r="X45" s="400"/>
      <c r="Y45" s="400"/>
      <c r="Z45" s="400"/>
      <c r="AA45" s="400"/>
      <c r="AB45" s="400"/>
      <c r="AC45" s="400"/>
      <c r="AD45" s="400"/>
      <c r="AE45" s="400"/>
      <c r="AF45" s="400"/>
      <c r="AG45" s="2"/>
      <c r="AH45" s="2"/>
    </row>
    <row r="46" spans="1:34">
      <c r="A46" s="442" t="s">
        <v>1745</v>
      </c>
      <c r="B46" s="442"/>
      <c r="C46" s="442"/>
      <c r="D46" s="442"/>
      <c r="E46" s="442"/>
      <c r="F46" s="442"/>
      <c r="G46" s="442"/>
      <c r="H46" s="442"/>
      <c r="I46" s="442"/>
      <c r="J46" s="442"/>
      <c r="K46" s="442"/>
      <c r="L46" s="442"/>
      <c r="M46" s="442"/>
      <c r="N46" s="442"/>
      <c r="O46" s="442"/>
      <c r="P46" s="442"/>
      <c r="Q46" s="442"/>
      <c r="R46" s="442"/>
      <c r="S46" s="442"/>
      <c r="T46" s="442"/>
      <c r="U46" s="442"/>
      <c r="V46" s="442"/>
      <c r="W46" s="442"/>
      <c r="X46" s="442"/>
      <c r="Y46" s="442"/>
      <c r="Z46" s="442"/>
      <c r="AA46" s="442"/>
      <c r="AB46" s="442"/>
      <c r="AC46" s="442"/>
      <c r="AD46" s="442"/>
      <c r="AE46" s="442"/>
      <c r="AF46" s="442"/>
      <c r="AG46" s="2"/>
      <c r="AH46" s="2"/>
    </row>
    <row r="47" spans="1:34" ht="14.25" customHeight="1">
      <c r="A47" s="369"/>
      <c r="B47" s="369"/>
      <c r="C47" s="401" t="s">
        <v>1726</v>
      </c>
      <c r="D47" s="369"/>
      <c r="E47" s="369"/>
      <c r="F47" s="401" t="s">
        <v>1727</v>
      </c>
      <c r="G47" s="402" t="s">
        <v>1744</v>
      </c>
      <c r="H47" s="369"/>
      <c r="I47" s="369"/>
      <c r="J47" s="401" t="s">
        <v>1726</v>
      </c>
      <c r="K47" s="369"/>
      <c r="L47" s="369"/>
      <c r="M47" s="401" t="s">
        <v>1727</v>
      </c>
      <c r="N47" s="462"/>
      <c r="O47" s="462"/>
      <c r="P47" s="462"/>
      <c r="Q47" s="462"/>
      <c r="R47" s="462"/>
      <c r="S47" s="462"/>
      <c r="T47" s="462"/>
      <c r="U47" s="462"/>
      <c r="V47" s="462"/>
      <c r="W47" s="462"/>
      <c r="X47" s="462"/>
      <c r="Y47" s="462"/>
      <c r="Z47" s="462"/>
      <c r="AA47" s="462"/>
      <c r="AB47" s="462"/>
      <c r="AC47" s="462"/>
      <c r="AD47" s="462"/>
      <c r="AE47" s="462"/>
      <c r="AF47" s="462"/>
      <c r="AG47" s="2"/>
      <c r="AH47" s="2"/>
    </row>
    <row r="48" spans="1:34">
      <c r="A48" s="369"/>
      <c r="B48" s="369"/>
      <c r="C48" s="401"/>
      <c r="D48" s="369"/>
      <c r="E48" s="369"/>
      <c r="F48" s="401"/>
      <c r="G48" s="402"/>
      <c r="H48" s="369"/>
      <c r="I48" s="369"/>
      <c r="J48" s="401"/>
      <c r="K48" s="369"/>
      <c r="L48" s="369"/>
      <c r="M48" s="401"/>
      <c r="N48" s="462"/>
      <c r="O48" s="462"/>
      <c r="P48" s="462"/>
      <c r="Q48" s="462"/>
      <c r="R48" s="462"/>
      <c r="S48" s="462"/>
      <c r="T48" s="462"/>
      <c r="U48" s="462"/>
      <c r="V48" s="462"/>
      <c r="W48" s="462"/>
      <c r="X48" s="462"/>
      <c r="Y48" s="462"/>
      <c r="Z48" s="462"/>
      <c r="AA48" s="462"/>
      <c r="AB48" s="462"/>
      <c r="AC48" s="462"/>
      <c r="AD48" s="462"/>
      <c r="AE48" s="462"/>
      <c r="AF48" s="462"/>
      <c r="AG48" s="7"/>
      <c r="AH48" s="7"/>
    </row>
    <row r="49" spans="1:34">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row>
    <row r="50" spans="1:34">
      <c r="A50" s="442" t="s">
        <v>1746</v>
      </c>
      <c r="B50" s="442"/>
      <c r="C50" s="442"/>
      <c r="D50" s="442"/>
      <c r="E50" s="442"/>
      <c r="F50" s="442"/>
      <c r="G50" s="442"/>
      <c r="H50" s="442"/>
      <c r="I50" s="442"/>
      <c r="J50" s="442"/>
      <c r="K50" s="442"/>
      <c r="L50" s="442"/>
      <c r="M50" s="442"/>
      <c r="N50" s="442"/>
      <c r="O50" s="442"/>
      <c r="P50" s="442"/>
      <c r="Q50" s="442"/>
      <c r="R50" s="442"/>
      <c r="S50" s="442"/>
      <c r="T50" s="442"/>
      <c r="U50" s="442"/>
      <c r="V50" s="442"/>
      <c r="W50" s="442"/>
      <c r="X50" s="442"/>
      <c r="Y50" s="442"/>
      <c r="Z50" s="442"/>
      <c r="AA50" s="442"/>
      <c r="AB50" s="442"/>
      <c r="AC50" s="442"/>
      <c r="AD50" s="442"/>
      <c r="AE50" s="442"/>
      <c r="AF50" s="442"/>
      <c r="AG50" s="2"/>
      <c r="AH50" s="2"/>
    </row>
    <row r="51" spans="1:34" ht="14.25" customHeight="1">
      <c r="A51" s="369"/>
      <c r="B51" s="369"/>
      <c r="C51" s="401" t="s">
        <v>1726</v>
      </c>
      <c r="D51" s="369"/>
      <c r="E51" s="369"/>
      <c r="F51" s="401" t="s">
        <v>1727</v>
      </c>
      <c r="G51" s="402" t="s">
        <v>1744</v>
      </c>
      <c r="H51" s="369"/>
      <c r="I51" s="369"/>
      <c r="J51" s="401" t="s">
        <v>1726</v>
      </c>
      <c r="K51" s="369"/>
      <c r="L51" s="369"/>
      <c r="M51" s="401" t="s">
        <v>1727</v>
      </c>
      <c r="N51" s="400"/>
      <c r="O51" s="400"/>
      <c r="P51" s="400"/>
      <c r="Q51" s="400"/>
      <c r="R51" s="400"/>
      <c r="S51" s="400"/>
      <c r="T51" s="400"/>
      <c r="U51" s="400"/>
      <c r="V51" s="400"/>
      <c r="W51" s="400"/>
      <c r="X51" s="400"/>
      <c r="Y51" s="400"/>
      <c r="Z51" s="400"/>
      <c r="AA51" s="400"/>
      <c r="AB51" s="400"/>
      <c r="AC51" s="400"/>
      <c r="AD51" s="400"/>
      <c r="AE51" s="400"/>
      <c r="AF51" s="400"/>
      <c r="AG51" s="2"/>
      <c r="AH51" s="2"/>
    </row>
    <row r="52" spans="1:34">
      <c r="A52" s="369"/>
      <c r="B52" s="369"/>
      <c r="C52" s="401"/>
      <c r="D52" s="369"/>
      <c r="E52" s="369"/>
      <c r="F52" s="401"/>
      <c r="G52" s="402"/>
      <c r="H52" s="369"/>
      <c r="I52" s="369"/>
      <c r="J52" s="401"/>
      <c r="K52" s="369"/>
      <c r="L52" s="369"/>
      <c r="M52" s="401"/>
      <c r="N52" s="400"/>
      <c r="O52" s="400"/>
      <c r="P52" s="400"/>
      <c r="Q52" s="400"/>
      <c r="R52" s="400"/>
      <c r="S52" s="400"/>
      <c r="T52" s="400"/>
      <c r="U52" s="400"/>
      <c r="V52" s="400"/>
      <c r="W52" s="400"/>
      <c r="X52" s="400"/>
      <c r="Y52" s="400"/>
      <c r="Z52" s="400"/>
      <c r="AA52" s="400"/>
      <c r="AB52" s="400"/>
      <c r="AC52" s="400"/>
      <c r="AD52" s="400"/>
      <c r="AE52" s="400"/>
      <c r="AF52" s="400"/>
      <c r="AG52" s="7"/>
      <c r="AH52" s="7"/>
    </row>
    <row r="53" spans="1:34" ht="14.25" customHeight="1">
      <c r="A53" s="369"/>
      <c r="B53" s="369"/>
      <c r="C53" s="401" t="s">
        <v>1726</v>
      </c>
      <c r="D53" s="369"/>
      <c r="E53" s="369"/>
      <c r="F53" s="401" t="s">
        <v>1727</v>
      </c>
      <c r="G53" s="402" t="s">
        <v>1744</v>
      </c>
      <c r="H53" s="369"/>
      <c r="I53" s="369"/>
      <c r="J53" s="401" t="s">
        <v>1726</v>
      </c>
      <c r="K53" s="369"/>
      <c r="L53" s="369"/>
      <c r="M53" s="401" t="s">
        <v>1727</v>
      </c>
      <c r="N53" s="400"/>
      <c r="O53" s="400"/>
      <c r="P53" s="400"/>
      <c r="Q53" s="400"/>
      <c r="R53" s="400"/>
      <c r="S53" s="400"/>
      <c r="T53" s="400"/>
      <c r="U53" s="400"/>
      <c r="V53" s="400"/>
      <c r="W53" s="400"/>
      <c r="X53" s="400"/>
      <c r="Y53" s="400"/>
      <c r="Z53" s="400"/>
      <c r="AA53" s="400"/>
      <c r="AB53" s="400"/>
      <c r="AC53" s="400"/>
      <c r="AD53" s="400"/>
      <c r="AE53" s="400"/>
      <c r="AF53" s="400"/>
      <c r="AG53" s="2"/>
      <c r="AH53" s="2"/>
    </row>
    <row r="54" spans="1:34">
      <c r="A54" s="369"/>
      <c r="B54" s="369"/>
      <c r="C54" s="401"/>
      <c r="D54" s="369"/>
      <c r="E54" s="369"/>
      <c r="F54" s="401"/>
      <c r="G54" s="402"/>
      <c r="H54" s="369"/>
      <c r="I54" s="369"/>
      <c r="J54" s="401"/>
      <c r="K54" s="369"/>
      <c r="L54" s="369"/>
      <c r="M54" s="401"/>
      <c r="N54" s="400"/>
      <c r="O54" s="400"/>
      <c r="P54" s="400"/>
      <c r="Q54" s="400"/>
      <c r="R54" s="400"/>
      <c r="S54" s="400"/>
      <c r="T54" s="400"/>
      <c r="U54" s="400"/>
      <c r="V54" s="400"/>
      <c r="W54" s="400"/>
      <c r="X54" s="400"/>
      <c r="Y54" s="400"/>
      <c r="Z54" s="400"/>
      <c r="AA54" s="400"/>
      <c r="AB54" s="400"/>
      <c r="AC54" s="400"/>
      <c r="AD54" s="400"/>
      <c r="AE54" s="400"/>
      <c r="AF54" s="400"/>
      <c r="AG54" s="7"/>
      <c r="AH54" s="7"/>
    </row>
    <row r="55" spans="1:34" ht="14.25" customHeight="1">
      <c r="A55" s="369"/>
      <c r="B55" s="369"/>
      <c r="C55" s="401" t="s">
        <v>1726</v>
      </c>
      <c r="D55" s="369"/>
      <c r="E55" s="369"/>
      <c r="F55" s="401" t="s">
        <v>1727</v>
      </c>
      <c r="G55" s="402" t="s">
        <v>1744</v>
      </c>
      <c r="H55" s="369"/>
      <c r="I55" s="369"/>
      <c r="J55" s="401" t="s">
        <v>1726</v>
      </c>
      <c r="K55" s="369"/>
      <c r="L55" s="369"/>
      <c r="M55" s="401" t="s">
        <v>1727</v>
      </c>
      <c r="N55" s="400"/>
      <c r="O55" s="400"/>
      <c r="P55" s="400"/>
      <c r="Q55" s="400"/>
      <c r="R55" s="400"/>
      <c r="S55" s="400"/>
      <c r="T55" s="400"/>
      <c r="U55" s="400"/>
      <c r="V55" s="400"/>
      <c r="W55" s="400"/>
      <c r="X55" s="400"/>
      <c r="Y55" s="400"/>
      <c r="Z55" s="400"/>
      <c r="AA55" s="400"/>
      <c r="AB55" s="400"/>
      <c r="AC55" s="400"/>
      <c r="AD55" s="400"/>
      <c r="AE55" s="400"/>
      <c r="AF55" s="400"/>
      <c r="AG55" s="2"/>
      <c r="AH55" s="2"/>
    </row>
    <row r="56" spans="1:34">
      <c r="A56" s="369"/>
      <c r="B56" s="369"/>
      <c r="C56" s="401"/>
      <c r="D56" s="369"/>
      <c r="E56" s="369"/>
      <c r="F56" s="401"/>
      <c r="G56" s="402"/>
      <c r="H56" s="369"/>
      <c r="I56" s="369"/>
      <c r="J56" s="401"/>
      <c r="K56" s="369"/>
      <c r="L56" s="369"/>
      <c r="M56" s="401"/>
      <c r="N56" s="400"/>
      <c r="O56" s="400"/>
      <c r="P56" s="400"/>
      <c r="Q56" s="400"/>
      <c r="R56" s="400"/>
      <c r="S56" s="400"/>
      <c r="T56" s="400"/>
      <c r="U56" s="400"/>
      <c r="V56" s="400"/>
      <c r="W56" s="400"/>
      <c r="X56" s="400"/>
      <c r="Y56" s="400"/>
      <c r="Z56" s="400"/>
      <c r="AA56" s="400"/>
      <c r="AB56" s="400"/>
      <c r="AC56" s="400"/>
      <c r="AD56" s="400"/>
      <c r="AE56" s="400"/>
      <c r="AF56" s="400"/>
      <c r="AG56" s="7"/>
      <c r="AH56" s="7"/>
    </row>
    <row r="58" spans="1:34">
      <c r="A58" s="442" t="s">
        <v>1747</v>
      </c>
      <c r="B58" s="442"/>
      <c r="C58" s="442"/>
      <c r="D58" s="442"/>
      <c r="E58" s="442"/>
      <c r="F58" s="442"/>
      <c r="G58" s="442"/>
      <c r="H58" s="442"/>
      <c r="I58" s="442"/>
      <c r="J58" s="442"/>
      <c r="K58" s="442"/>
      <c r="L58" s="442"/>
      <c r="M58" s="442"/>
      <c r="N58" s="442"/>
      <c r="O58" s="442"/>
      <c r="P58" s="442"/>
      <c r="Q58" s="442"/>
      <c r="R58" s="442"/>
      <c r="S58" s="442"/>
      <c r="T58" s="442"/>
      <c r="U58" s="442"/>
      <c r="V58" s="442"/>
      <c r="W58" s="442"/>
      <c r="X58" s="442"/>
      <c r="Y58" s="442"/>
      <c r="Z58" s="442"/>
      <c r="AA58" s="442"/>
      <c r="AB58" s="442"/>
      <c r="AC58" s="442"/>
      <c r="AD58" s="442"/>
      <c r="AE58" s="442"/>
      <c r="AF58" s="442"/>
    </row>
    <row r="59" spans="1:34" ht="13.5" customHeight="1">
      <c r="A59" s="466" t="s">
        <v>1736</v>
      </c>
      <c r="B59" s="466"/>
      <c r="C59" s="466"/>
      <c r="D59" s="466"/>
      <c r="E59" s="466"/>
      <c r="F59" s="466"/>
      <c r="G59" s="465"/>
      <c r="H59" s="465"/>
      <c r="I59" s="465"/>
      <c r="J59" s="465"/>
      <c r="K59" s="465"/>
      <c r="L59" s="465"/>
      <c r="M59" s="465"/>
      <c r="N59" s="465"/>
      <c r="O59" s="465"/>
      <c r="P59" s="465"/>
      <c r="Q59" s="465"/>
      <c r="R59" s="465"/>
      <c r="S59" s="465"/>
      <c r="T59" s="465"/>
      <c r="U59" s="465"/>
      <c r="V59" s="465"/>
      <c r="W59" s="465"/>
      <c r="X59" s="465"/>
      <c r="Y59" s="465"/>
      <c r="Z59" s="465"/>
      <c r="AA59" s="465"/>
      <c r="AB59" s="465"/>
      <c r="AC59" s="465"/>
      <c r="AD59" s="465"/>
      <c r="AE59" s="465"/>
      <c r="AF59" s="465"/>
    </row>
    <row r="60" spans="1:34" ht="14.25" customHeight="1">
      <c r="A60" s="466"/>
      <c r="B60" s="466"/>
      <c r="C60" s="466"/>
      <c r="D60" s="466"/>
      <c r="E60" s="466"/>
      <c r="F60" s="466"/>
      <c r="G60" s="465"/>
      <c r="H60" s="465"/>
      <c r="I60" s="465"/>
      <c r="J60" s="465"/>
      <c r="K60" s="465"/>
      <c r="L60" s="465"/>
      <c r="M60" s="465"/>
      <c r="N60" s="465"/>
      <c r="O60" s="465"/>
      <c r="P60" s="465"/>
      <c r="Q60" s="465"/>
      <c r="R60" s="465"/>
      <c r="S60" s="465"/>
      <c r="T60" s="465"/>
      <c r="U60" s="465"/>
      <c r="V60" s="465"/>
      <c r="W60" s="465"/>
      <c r="X60" s="465"/>
      <c r="Y60" s="465"/>
      <c r="Z60" s="465"/>
      <c r="AA60" s="465"/>
      <c r="AB60" s="465"/>
      <c r="AC60" s="465"/>
      <c r="AD60" s="465"/>
      <c r="AE60" s="465"/>
      <c r="AF60" s="465"/>
    </row>
    <row r="61" spans="1:34" ht="13.5" customHeight="1">
      <c r="A61" s="466" t="s">
        <v>1736</v>
      </c>
      <c r="B61" s="466"/>
      <c r="C61" s="466"/>
      <c r="D61" s="466"/>
      <c r="E61" s="466"/>
      <c r="F61" s="466"/>
      <c r="G61" s="465"/>
      <c r="H61" s="465"/>
      <c r="I61" s="465"/>
      <c r="J61" s="465"/>
      <c r="K61" s="465"/>
      <c r="L61" s="465"/>
      <c r="M61" s="465"/>
      <c r="N61" s="465"/>
      <c r="O61" s="465"/>
      <c r="P61" s="465"/>
      <c r="Q61" s="465"/>
      <c r="R61" s="465"/>
      <c r="S61" s="465"/>
      <c r="T61" s="465"/>
      <c r="U61" s="465"/>
      <c r="V61" s="465"/>
      <c r="W61" s="465"/>
      <c r="X61" s="465"/>
      <c r="Y61" s="465"/>
      <c r="Z61" s="465"/>
      <c r="AA61" s="465"/>
      <c r="AB61" s="465"/>
      <c r="AC61" s="465"/>
      <c r="AD61" s="465"/>
      <c r="AE61" s="465"/>
      <c r="AF61" s="465"/>
    </row>
    <row r="62" spans="1:34" ht="14.25" customHeight="1">
      <c r="A62" s="466"/>
      <c r="B62" s="466"/>
      <c r="C62" s="466"/>
      <c r="D62" s="466"/>
      <c r="E62" s="466"/>
      <c r="F62" s="466"/>
      <c r="G62" s="465"/>
      <c r="H62" s="465"/>
      <c r="I62" s="465"/>
      <c r="J62" s="465"/>
      <c r="K62" s="465"/>
      <c r="L62" s="465"/>
      <c r="M62" s="465"/>
      <c r="N62" s="465"/>
      <c r="O62" s="465"/>
      <c r="P62" s="465"/>
      <c r="Q62" s="465"/>
      <c r="R62" s="465"/>
      <c r="S62" s="465"/>
      <c r="T62" s="465"/>
      <c r="U62" s="465"/>
      <c r="V62" s="465"/>
      <c r="W62" s="465"/>
      <c r="X62" s="465"/>
      <c r="Y62" s="465"/>
      <c r="Z62" s="465"/>
      <c r="AA62" s="465"/>
      <c r="AB62" s="465"/>
      <c r="AC62" s="465"/>
      <c r="AD62" s="465"/>
      <c r="AE62" s="465"/>
      <c r="AF62" s="465"/>
    </row>
    <row r="63" spans="1:34" ht="13.5" customHeight="1">
      <c r="A63" s="466" t="s">
        <v>1736</v>
      </c>
      <c r="B63" s="466"/>
      <c r="C63" s="466"/>
      <c r="D63" s="466"/>
      <c r="E63" s="466"/>
      <c r="F63" s="466"/>
      <c r="G63" s="465"/>
      <c r="H63" s="465"/>
      <c r="I63" s="465"/>
      <c r="J63" s="465"/>
      <c r="K63" s="465"/>
      <c r="L63" s="465"/>
      <c r="M63" s="465"/>
      <c r="N63" s="465"/>
      <c r="O63" s="465"/>
      <c r="P63" s="465"/>
      <c r="Q63" s="465"/>
      <c r="R63" s="465"/>
      <c r="S63" s="465"/>
      <c r="T63" s="465"/>
      <c r="U63" s="465"/>
      <c r="V63" s="465"/>
      <c r="W63" s="465"/>
      <c r="X63" s="465"/>
      <c r="Y63" s="465"/>
      <c r="Z63" s="465"/>
      <c r="AA63" s="465"/>
      <c r="AB63" s="465"/>
      <c r="AC63" s="465"/>
      <c r="AD63" s="465"/>
      <c r="AE63" s="465"/>
      <c r="AF63" s="465"/>
    </row>
    <row r="64" spans="1:34" ht="14.25" customHeight="1">
      <c r="A64" s="466"/>
      <c r="B64" s="466"/>
      <c r="C64" s="466"/>
      <c r="D64" s="466"/>
      <c r="E64" s="466"/>
      <c r="F64" s="466"/>
      <c r="G64" s="465"/>
      <c r="H64" s="465"/>
      <c r="I64" s="465"/>
      <c r="J64" s="465"/>
      <c r="K64" s="465"/>
      <c r="L64" s="465"/>
      <c r="M64" s="465"/>
      <c r="N64" s="465"/>
      <c r="O64" s="465"/>
      <c r="P64" s="465"/>
      <c r="Q64" s="465"/>
      <c r="R64" s="465"/>
      <c r="S64" s="465"/>
      <c r="T64" s="465"/>
      <c r="U64" s="465"/>
      <c r="V64" s="465"/>
      <c r="W64" s="465"/>
      <c r="X64" s="465"/>
      <c r="Y64" s="465"/>
      <c r="Z64" s="465"/>
      <c r="AA64" s="465"/>
      <c r="AB64" s="465"/>
      <c r="AC64" s="465"/>
      <c r="AD64" s="465"/>
      <c r="AE64" s="465"/>
      <c r="AF64" s="465"/>
    </row>
  </sheetData>
  <sheetProtection formatColumns="0" formatRows="0" insertColumns="0" insertRows="0" deleteColumns="0" deleteRows="0"/>
  <customSheetViews>
    <customSheetView guid="{3E35AAB7-4578-42FA-82DC-9186684AD379}" scale="90" showPageBreaks="1" zeroValues="0" fitToPage="1" printArea="1">
      <selection activeCell="AA7" sqref="AA7:AF8"/>
      <pageMargins left="0" right="0" top="0" bottom="0" header="0" footer="0"/>
      <pageSetup paperSize="9" scale="82" orientation="portrait" r:id="rId1"/>
    </customSheetView>
    <customSheetView guid="{3F53AC2D-B85F-4157-BF89-65B24AE7942F}" scale="70" showPageBreaks="1" zeroValues="0" fitToPage="1" printArea="1" view="pageBreakPreview">
      <selection activeCell="AA7" sqref="AA7:AF8"/>
      <pageMargins left="0" right="0" top="0" bottom="0" header="0" footer="0"/>
      <pageSetup paperSize="9" scale="82" orientation="portrait" r:id="rId2"/>
    </customSheetView>
  </customSheetViews>
  <mergeCells count="193">
    <mergeCell ref="G61:AF62"/>
    <mergeCell ref="G63:AF64"/>
    <mergeCell ref="A61:F62"/>
    <mergeCell ref="A63:F64"/>
    <mergeCell ref="M55:M56"/>
    <mergeCell ref="N55:AF56"/>
    <mergeCell ref="X29:AC30"/>
    <mergeCell ref="X31:AC32"/>
    <mergeCell ref="A59:F60"/>
    <mergeCell ref="G59:AF60"/>
    <mergeCell ref="N51:AF52"/>
    <mergeCell ref="H44:I45"/>
    <mergeCell ref="J44:J45"/>
    <mergeCell ref="N35:AF35"/>
    <mergeCell ref="A58:AF58"/>
    <mergeCell ref="H47:I48"/>
    <mergeCell ref="J47:J48"/>
    <mergeCell ref="K47:L48"/>
    <mergeCell ref="M47:M48"/>
    <mergeCell ref="T31:W32"/>
    <mergeCell ref="M51:M52"/>
    <mergeCell ref="D47:E48"/>
    <mergeCell ref="F47:F48"/>
    <mergeCell ref="G47:G48"/>
    <mergeCell ref="A2:AF2"/>
    <mergeCell ref="H55:I56"/>
    <mergeCell ref="J55:J56"/>
    <mergeCell ref="K55:L56"/>
    <mergeCell ref="A44:B45"/>
    <mergeCell ref="N36:AF37"/>
    <mergeCell ref="N38:AF39"/>
    <mergeCell ref="N40:AF41"/>
    <mergeCell ref="N42:AF43"/>
    <mergeCell ref="N44:AF45"/>
    <mergeCell ref="N47:AF48"/>
    <mergeCell ref="A50:AF50"/>
    <mergeCell ref="A51:B52"/>
    <mergeCell ref="C51:C52"/>
    <mergeCell ref="D51:E52"/>
    <mergeCell ref="F51:F52"/>
    <mergeCell ref="G51:G52"/>
    <mergeCell ref="H51:I52"/>
    <mergeCell ref="J51:J52"/>
    <mergeCell ref="K51:L52"/>
    <mergeCell ref="A47:B48"/>
    <mergeCell ref="Z19:AA19"/>
    <mergeCell ref="A16:C17"/>
    <mergeCell ref="D18:V19"/>
    <mergeCell ref="G42:G43"/>
    <mergeCell ref="J42:J43"/>
    <mergeCell ref="K42:L43"/>
    <mergeCell ref="M42:M43"/>
    <mergeCell ref="H42:I43"/>
    <mergeCell ref="A46:AF46"/>
    <mergeCell ref="C47:C48"/>
    <mergeCell ref="A1:AF1"/>
    <mergeCell ref="A10:C12"/>
    <mergeCell ref="W26:X26"/>
    <mergeCell ref="Z26:AA26"/>
    <mergeCell ref="AC26:AF26"/>
    <mergeCell ref="W27:X27"/>
    <mergeCell ref="Z27:AA27"/>
    <mergeCell ref="D20:V20"/>
    <mergeCell ref="D21:V21"/>
    <mergeCell ref="Z20:AA20"/>
    <mergeCell ref="D16:V17"/>
    <mergeCell ref="W20:X20"/>
    <mergeCell ref="A20:C21"/>
    <mergeCell ref="A18:C19"/>
    <mergeCell ref="W18:X18"/>
    <mergeCell ref="Z18:AA18"/>
    <mergeCell ref="D6:M6"/>
    <mergeCell ref="A22:C23"/>
    <mergeCell ref="AC27:AF27"/>
    <mergeCell ref="AC24:AF24"/>
    <mergeCell ref="AC20:AF20"/>
    <mergeCell ref="W21:X21"/>
    <mergeCell ref="D23:V23"/>
    <mergeCell ref="W23:X23"/>
    <mergeCell ref="Z21:AA21"/>
    <mergeCell ref="AC21:AF21"/>
    <mergeCell ref="AC25:AF25"/>
    <mergeCell ref="D24:V25"/>
    <mergeCell ref="A55:B56"/>
    <mergeCell ref="C55:C56"/>
    <mergeCell ref="D55:E56"/>
    <mergeCell ref="F55:F56"/>
    <mergeCell ref="G55:G56"/>
    <mergeCell ref="A31:C32"/>
    <mergeCell ref="D32:G32"/>
    <mergeCell ref="H32:S32"/>
    <mergeCell ref="H31:S31"/>
    <mergeCell ref="D31:G31"/>
    <mergeCell ref="H38:I39"/>
    <mergeCell ref="J38:J39"/>
    <mergeCell ref="K38:L39"/>
    <mergeCell ref="M38:M39"/>
    <mergeCell ref="F36:F37"/>
    <mergeCell ref="G36:G37"/>
    <mergeCell ref="H36:I37"/>
    <mergeCell ref="A42:B43"/>
    <mergeCell ref="K44:L45"/>
    <mergeCell ref="M44:M45"/>
    <mergeCell ref="A40:B41"/>
    <mergeCell ref="C40:C41"/>
    <mergeCell ref="D40:E41"/>
    <mergeCell ref="F40:F41"/>
    <mergeCell ref="C44:C45"/>
    <mergeCell ref="D44:E45"/>
    <mergeCell ref="F44:F45"/>
    <mergeCell ref="G44:G45"/>
    <mergeCell ref="Z24:AA24"/>
    <mergeCell ref="W25:X25"/>
    <mergeCell ref="Z25:AA25"/>
    <mergeCell ref="D30:G30"/>
    <mergeCell ref="H30:S30"/>
    <mergeCell ref="T29:W30"/>
    <mergeCell ref="A24:C25"/>
    <mergeCell ref="W24:X24"/>
    <mergeCell ref="G40:G41"/>
    <mergeCell ref="H40:I41"/>
    <mergeCell ref="J40:J41"/>
    <mergeCell ref="K40:L41"/>
    <mergeCell ref="M40:M41"/>
    <mergeCell ref="C42:C43"/>
    <mergeCell ref="D42:E43"/>
    <mergeCell ref="F42:F43"/>
    <mergeCell ref="D29:G29"/>
    <mergeCell ref="H29:S29"/>
    <mergeCell ref="A38:B39"/>
    <mergeCell ref="C38:C39"/>
    <mergeCell ref="D38:E39"/>
    <mergeCell ref="F38:F39"/>
    <mergeCell ref="G38:G39"/>
    <mergeCell ref="A26:C27"/>
    <mergeCell ref="A29:C30"/>
    <mergeCell ref="J36:J37"/>
    <mergeCell ref="K36:L37"/>
    <mergeCell ref="M36:M37"/>
    <mergeCell ref="D26:V27"/>
    <mergeCell ref="AC18:AF18"/>
    <mergeCell ref="AC19:AF19"/>
    <mergeCell ref="N53:AF54"/>
    <mergeCell ref="W19:X19"/>
    <mergeCell ref="D53:E54"/>
    <mergeCell ref="F53:F54"/>
    <mergeCell ref="G53:G54"/>
    <mergeCell ref="H53:I54"/>
    <mergeCell ref="J53:J54"/>
    <mergeCell ref="K53:L54"/>
    <mergeCell ref="M53:M54"/>
    <mergeCell ref="A35:F35"/>
    <mergeCell ref="H35:M35"/>
    <mergeCell ref="A36:B37"/>
    <mergeCell ref="C36:C37"/>
    <mergeCell ref="D36:E37"/>
    <mergeCell ref="A53:B54"/>
    <mergeCell ref="C53:C54"/>
    <mergeCell ref="W22:X22"/>
    <mergeCell ref="Z22:AA22"/>
    <mergeCell ref="AC22:AF22"/>
    <mergeCell ref="D22:V22"/>
    <mergeCell ref="Z23:AA23"/>
    <mergeCell ref="AC23:AF23"/>
    <mergeCell ref="AE3:AF3"/>
    <mergeCell ref="Z16:AA16"/>
    <mergeCell ref="W17:X17"/>
    <mergeCell ref="Z17:AA17"/>
    <mergeCell ref="D9:H9"/>
    <mergeCell ref="X10:Z11"/>
    <mergeCell ref="AA10:AF11"/>
    <mergeCell ref="X12:Z13"/>
    <mergeCell ref="AA12:AF13"/>
    <mergeCell ref="AC16:AF16"/>
    <mergeCell ref="AC17:AF17"/>
    <mergeCell ref="X5:Y8"/>
    <mergeCell ref="Z5:AB8"/>
    <mergeCell ref="W16:X16"/>
    <mergeCell ref="AA3:AD3"/>
    <mergeCell ref="A13:C13"/>
    <mergeCell ref="A9:C9"/>
    <mergeCell ref="A5:C5"/>
    <mergeCell ref="A7:C7"/>
    <mergeCell ref="A6:C6"/>
    <mergeCell ref="A8:C8"/>
    <mergeCell ref="D13:W13"/>
    <mergeCell ref="D10:H10"/>
    <mergeCell ref="D11:W12"/>
    <mergeCell ref="N6:W6"/>
    <mergeCell ref="D7:M7"/>
    <mergeCell ref="N7:W7"/>
    <mergeCell ref="D8:M8"/>
    <mergeCell ref="N8:W8"/>
  </mergeCells>
  <phoneticPr fontId="6"/>
  <conditionalFormatting sqref="A59:F64">
    <cfRule type="cellIs" dxfId="29" priority="7" operator="equal">
      <formula>"yyyy/mm/dd"</formula>
    </cfRule>
  </conditionalFormatting>
  <conditionalFormatting sqref="D18">
    <cfRule type="cellIs" dxfId="28" priority="42" operator="equal">
      <formula>"大学"</formula>
    </cfRule>
    <cfRule type="containsBlanks" dxfId="27" priority="43">
      <formula>LEN(TRIM(D18))=0</formula>
    </cfRule>
  </conditionalFormatting>
  <conditionalFormatting sqref="D24">
    <cfRule type="cellIs" dxfId="26" priority="44" operator="equal">
      <formula>"大学"</formula>
    </cfRule>
    <cfRule type="containsBlanks" dxfId="25" priority="49">
      <formula>LEN(TRIM(D24))=0</formula>
    </cfRule>
  </conditionalFormatting>
  <conditionalFormatting sqref="D26">
    <cfRule type="cellIs" dxfId="24" priority="3" operator="equal">
      <formula>"大学"</formula>
    </cfRule>
    <cfRule type="containsBlanks" dxfId="23" priority="4">
      <formula>LEN(TRIM(D26))=0</formula>
    </cfRule>
  </conditionalFormatting>
  <conditionalFormatting sqref="D18:V19">
    <cfRule type="cellIs" dxfId="22" priority="6" operator="equal">
      <formula>"****大学　****学部　****学科"</formula>
    </cfRule>
  </conditionalFormatting>
  <conditionalFormatting sqref="D24:V25">
    <cfRule type="cellIs" dxfId="21" priority="5" operator="equal">
      <formula>"***大学大学院　***研究科　修士課程　****専攻"</formula>
    </cfRule>
  </conditionalFormatting>
  <conditionalFormatting sqref="D26:V27">
    <cfRule type="cellIs" dxfId="20" priority="2" operator="equal">
      <formula>"***大学大学院　***研究科　博士後期課程　****専攻"</formula>
    </cfRule>
  </conditionalFormatting>
  <conditionalFormatting sqref="D16:AF17">
    <cfRule type="containsBlanks" dxfId="19" priority="54">
      <formula>LEN(TRIM(D16))=0</formula>
    </cfRule>
  </conditionalFormatting>
  <conditionalFormatting sqref="G59:AF64">
    <cfRule type="containsBlanks" dxfId="18" priority="12">
      <formula>LEN(TRIM(G59))=0</formula>
    </cfRule>
  </conditionalFormatting>
  <conditionalFormatting sqref="H29:S30">
    <cfRule type="containsBlanks" dxfId="17" priority="39">
      <formula>LEN(TRIM(H29))=0</formula>
    </cfRule>
  </conditionalFormatting>
  <conditionalFormatting sqref="H31:S32 A36:B45 D36:E45 H36:I45 K36:L45 N36:AF45 A47:B48 D47:E48 H47:I48 K47:L48 N47:AF48 A51:B56 D51:E56 H51:I56 K51:L56 N51:AF56">
    <cfRule type="containsBlanks" dxfId="16" priority="28">
      <formula>LEN(TRIM(A31))=0</formula>
    </cfRule>
  </conditionalFormatting>
  <conditionalFormatting sqref="W24:AB24 W25:AF25">
    <cfRule type="containsBlanks" dxfId="15" priority="52">
      <formula>LEN(TRIM(W24))=0</formula>
    </cfRule>
  </conditionalFormatting>
  <conditionalFormatting sqref="W26:AB27">
    <cfRule type="containsBlanks" dxfId="14" priority="35">
      <formula>LEN(TRIM(W26))=0</formula>
    </cfRule>
  </conditionalFormatting>
  <conditionalFormatting sqref="W18:AF19">
    <cfRule type="containsBlanks" dxfId="13" priority="53">
      <formula>LEN(TRIM(W18))=0</formula>
    </cfRule>
  </conditionalFormatting>
  <conditionalFormatting sqref="X29:AC30">
    <cfRule type="cellIs" dxfId="12" priority="1" operator="equal">
      <formula>"yyyy/mm/dd"</formula>
    </cfRule>
  </conditionalFormatting>
  <conditionalFormatting sqref="X31:AC32">
    <cfRule type="cellIs" dxfId="11" priority="15" operator="equal">
      <formula>"yyyy/mm/dd"</formula>
    </cfRule>
  </conditionalFormatting>
  <conditionalFormatting sqref="AA3:AD3">
    <cfRule type="cellIs" dxfId="10" priority="27" operator="equal">
      <formula>"yyyy/mm/dd"</formula>
    </cfRule>
  </conditionalFormatting>
  <conditionalFormatting sqref="AC27:AF27">
    <cfRule type="cellIs" dxfId="3" priority="25" operator="equal">
      <formula>"選択してください"</formula>
    </cfRule>
    <cfRule type="containsBlanks" dxfId="2" priority="26">
      <formula>LEN(TRIM(AC27))=0</formula>
    </cfRule>
  </conditionalFormatting>
  <dataValidations count="2">
    <dataValidation type="whole" allowBlank="1" showInputMessage="1" showErrorMessage="1" sqref="A36:B45 A47:B48 H36:I45 H47:I48 A51:B56 H51:I56 W16:X27" xr:uid="{00000000-0002-0000-0600-000000000000}">
      <formula1>1900</formula1>
      <formula2>2030</formula2>
    </dataValidation>
    <dataValidation type="whole" allowBlank="1" showInputMessage="1" showErrorMessage="1" sqref="K51:L56 D36:E45 D47:E48 K36:L45 K47:L48 D51:E56 Z16:AA27" xr:uid="{00000000-0002-0000-0600-000001000000}">
      <formula1>1</formula1>
      <formula2>12</formula2>
    </dataValidation>
  </dataValidations>
  <pageMargins left="0.7" right="0.7" top="0.75" bottom="0.75" header="0.3" footer="0.3"/>
  <pageSetup paperSize="9" scale="85" orientation="portrait" r:id="rId3"/>
  <legacyDrawing r:id="rId4"/>
  <extLst>
    <ext xmlns:x14="http://schemas.microsoft.com/office/spreadsheetml/2009/9/main" uri="{78C0D931-6437-407d-A8EE-F0AAD7539E65}">
      <x14:conditionalFormattings>
        <x14:conditionalFormatting xmlns:xm="http://schemas.microsoft.com/office/excel/2006/main">
          <x14:cfRule type="expression" priority="24" id="{7EEAA65E-1B3B-4436-9D62-6B1C91A0A2DF}">
            <xm:f>VLOOKUP(AC18,入力タブ!V12:W14,2,FALSE)=-1</xm:f>
            <x14:dxf>
              <fill>
                <patternFill>
                  <bgColor rgb="FFFFFF00"/>
                </patternFill>
              </fill>
            </x14:dxf>
          </x14:cfRule>
          <xm:sqref>AC18:AF18</xm:sqref>
        </x14:conditionalFormatting>
        <x14:conditionalFormatting xmlns:xm="http://schemas.microsoft.com/office/excel/2006/main">
          <x14:cfRule type="expression" priority="21" id="{8982F755-91DD-493B-9894-054EDB1B8D1C}">
            <xm:f>VLOOKUP(AC19,入力タブ!V20:W22,2,FALSE)=-1</xm:f>
            <x14:dxf>
              <fill>
                <patternFill>
                  <bgColor rgb="FFFFFF00"/>
                </patternFill>
              </fill>
            </x14:dxf>
          </x14:cfRule>
          <xm:sqref>AC19:AF19</xm:sqref>
        </x14:conditionalFormatting>
        <x14:conditionalFormatting xmlns:xm="http://schemas.microsoft.com/office/excel/2006/main">
          <x14:cfRule type="expression" priority="23" id="{09FF2B79-6539-4FE3-BF4A-42E0D3038835}">
            <xm:f>VLOOKUP(AC24,入力タブ!V12:W14,2,FALSE)=-1</xm:f>
            <x14:dxf>
              <fill>
                <patternFill>
                  <bgColor rgb="FFFFFF00"/>
                </patternFill>
              </fill>
            </x14:dxf>
          </x14:cfRule>
          <xm:sqref>AC24:AF24</xm:sqref>
        </x14:conditionalFormatting>
        <x14:conditionalFormatting xmlns:xm="http://schemas.microsoft.com/office/excel/2006/main">
          <x14:cfRule type="expression" priority="20" id="{5FC869DD-A17E-4299-AFAE-63F5617F3C7D}">
            <xm:f>VLOOKUP(AC25,入力タブ!V27:W30,2,FALSE)=-1</xm:f>
            <x14:dxf>
              <fill>
                <patternFill>
                  <bgColor rgb="FFFFFF00"/>
                </patternFill>
              </fill>
            </x14:dxf>
          </x14:cfRule>
          <xm:sqref>AC25:AF25</xm:sqref>
        </x14:conditionalFormatting>
        <x14:conditionalFormatting xmlns:xm="http://schemas.microsoft.com/office/excel/2006/main">
          <x14:cfRule type="expression" priority="22" id="{B0D8B911-0324-4AEA-BCD1-712AAC5B10BA}">
            <xm:f>VLOOKUP(AC26,入力タブ!V12:W14,2,FALSE)=-1</xm:f>
            <x14:dxf>
              <fill>
                <patternFill>
                  <bgColor rgb="FFFFFF00"/>
                </patternFill>
              </fill>
            </x14:dxf>
          </x14:cfRule>
          <xm:sqref>AC26:AF26</xm:sqref>
        </x14:conditionalFormatting>
        <x14:conditionalFormatting xmlns:xm="http://schemas.microsoft.com/office/excel/2006/main">
          <x14:cfRule type="expression" priority="19" id="{C146F746-36C1-4B4F-9339-07494B78336D}">
            <xm:f>VLOOKUP(AC27,入力タブ!V27:W30,2,FALSE)=-1</xm:f>
            <x14:dxf>
              <fill>
                <patternFill>
                  <bgColor rgb="FFFFFF00"/>
                </patternFill>
              </fill>
            </x14:dxf>
          </x14:cfRule>
          <xm:sqref>AC27:AF27</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00000000-0002-0000-0600-000004000000}">
          <x14:formula1>
            <xm:f>入力タブ!$V$12:$V$14</xm:f>
          </x14:formula1>
          <xm:sqref>AC18:AF18 AC20:AF20 AC22:AF22 AC24:AF24 AC26:AF26</xm:sqref>
        </x14:dataValidation>
        <x14:dataValidation type="list" allowBlank="1" showInputMessage="1" showErrorMessage="1" xr:uid="{00000000-0002-0000-0600-000005000000}">
          <x14:formula1>
            <xm:f>入力タブ!$V$20:$V$22</xm:f>
          </x14:formula1>
          <xm:sqref>AC19:AF19</xm:sqref>
        </x14:dataValidation>
        <x14:dataValidation type="list" allowBlank="1" showInputMessage="1" showErrorMessage="1" xr:uid="{00000000-0002-0000-0600-000006000000}">
          <x14:formula1>
            <xm:f>入力タブ!$V$36:$V$40</xm:f>
          </x14:formula1>
          <xm:sqref>AC21:AF21 AC23:AF23</xm:sqref>
        </x14:dataValidation>
        <x14:dataValidation type="list" allowBlank="1" showInputMessage="1" showErrorMessage="1" xr:uid="{00000000-0002-0000-0600-000007000000}">
          <x14:formula1>
            <xm:f>入力タブ!$V$27:$V$30</xm:f>
          </x14:formula1>
          <xm:sqref>AC25:AF25 AC27:AF27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EDD30B5E25A5D448131B357835260D0" ma:contentTypeVersion="23" ma:contentTypeDescription="新しいドキュメントを作成します。" ma:contentTypeScope="" ma:versionID="1111cdc3a78919fe24a67e2f9677af7d">
  <xsd:schema xmlns:xsd="http://www.w3.org/2001/XMLSchema" xmlns:xs="http://www.w3.org/2001/XMLSchema" xmlns:p="http://schemas.microsoft.com/office/2006/metadata/properties" xmlns:ns2="079dc812-d362-4b49-8a1c-27de54161c38" xmlns:ns3="15d67602-a9f7-4793-a02c-f8b4e38e48f5" targetNamespace="http://schemas.microsoft.com/office/2006/metadata/properties" ma:root="true" ma:fieldsID="ef05e9a6e757b433ff88c6b55170eddb" ns2:_="" ns3:_="">
    <xsd:import namespace="079dc812-d362-4b49-8a1c-27de54161c38"/>
    <xsd:import namespace="15d67602-a9f7-4793-a02c-f8b4e38e48f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_x65e5__x4ed8_" minOccurs="0"/>
                <xsd:element ref="ns3:_x65e5__x4ed8__x3068__x6642__x523b_"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9dc812-d362-4b49-8a1c-27de54161c3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25" nillable="true" ma:displayName="Taxonomy Catch All Column" ma:hidden="true" ma:list="{c25ceba3-332a-4df8-9220-78e594e879ab}" ma:internalName="TaxCatchAll" ma:showField="CatchAllData" ma:web="079dc812-d362-4b49-8a1c-27de54161c3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5d67602-a9f7-4793-a02c-f8b4e38e48f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_x65e5__x4ed8_" ma:index="14" nillable="true" ma:displayName="日付" ma:format="DateOnly" ma:internalName="_x65e5__x4ed8_">
      <xsd:simpleType>
        <xsd:restriction base="dms:DateTime"/>
      </xsd:simpleType>
    </xsd:element>
    <xsd:element name="_x65e5__x4ed8__x3068__x6642__x523b_" ma:index="15" nillable="true" ma:displayName="日付と時刻" ma:format="DateTime" ma:internalName="_x65e5__x4ed8__x3068__x6642__x523b_">
      <xsd:simpleType>
        <xsd:restriction base="dms:DateTime"/>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AutoTags" ma:index="18" nillable="true" ma:displayName="Tags" ma:internalName="MediaServiceAutoTags"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画像タグ" ma:readOnly="false" ma:fieldId="{5cf76f15-5ced-4ddc-b409-7134ff3c332f}" ma:taxonomyMulti="true" ma:sspId="4d4dd7ba-f659-45d7-bdda-163cc0ada8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65e5__x4ed8__x3068__x6642__x523b_ xmlns="15d67602-a9f7-4793-a02c-f8b4e38e48f5" xsi:nil="true"/>
    <_x65e5__x4ed8_ xmlns="15d67602-a9f7-4793-a02c-f8b4e38e48f5" xsi:nil="true"/>
    <lcf76f155ced4ddcb4097134ff3c332f xmlns="15d67602-a9f7-4793-a02c-f8b4e38e48f5">
      <Terms xmlns="http://schemas.microsoft.com/office/infopath/2007/PartnerControls"/>
    </lcf76f155ced4ddcb4097134ff3c332f>
    <TaxCatchAll xmlns="079dc812-d362-4b49-8a1c-27de54161c38" xsi:nil="true"/>
  </documentManagement>
</p:properties>
</file>

<file path=customXml/itemProps1.xml><?xml version="1.0" encoding="utf-8"?>
<ds:datastoreItem xmlns:ds="http://schemas.openxmlformats.org/officeDocument/2006/customXml" ds:itemID="{4B7BBE6B-3454-42B5-B030-2EC275F9D376}">
  <ds:schemaRefs>
    <ds:schemaRef ds:uri="http://schemas.microsoft.com/sharepoint/v3/contenttype/forms"/>
  </ds:schemaRefs>
</ds:datastoreItem>
</file>

<file path=customXml/itemProps2.xml><?xml version="1.0" encoding="utf-8"?>
<ds:datastoreItem xmlns:ds="http://schemas.openxmlformats.org/officeDocument/2006/customXml" ds:itemID="{8C434CF1-C784-4FD3-9E86-D099F3A3ED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9dc812-d362-4b49-8a1c-27de54161c38"/>
    <ds:schemaRef ds:uri="15d67602-a9f7-4793-a02c-f8b4e38e48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01D8A8A-7E70-490D-A7AC-35A780FDCEC1}">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infopath/2007/PartnerControls"/>
    <ds:schemaRef ds:uri="http://schemas.microsoft.com/office/2006/metadata/properties"/>
    <ds:schemaRef ds:uri="http://schemas.openxmlformats.org/package/2006/metadata/core-properties"/>
    <ds:schemaRef ds:uri="15d67602-a9f7-4793-a02c-f8b4e38e48f5"/>
    <ds:schemaRef ds:uri="079dc812-d362-4b49-8a1c-27de54161c3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5</vt:i4>
      </vt:variant>
    </vt:vector>
  </HeadingPairs>
  <TitlesOfParts>
    <vt:vector size="16" baseType="lpstr">
      <vt:lpstr>使い方</vt:lpstr>
      <vt:lpstr>（提出用）申請時情報フォーム</vt:lpstr>
      <vt:lpstr>アクセス読み取り用</vt:lpstr>
      <vt:lpstr>入力タブ</vt:lpstr>
      <vt:lpstr>研究指導一覧</vt:lpstr>
      <vt:lpstr>学位申請書・誓約書</vt:lpstr>
      <vt:lpstr>博士論文概要書表紙</vt:lpstr>
      <vt:lpstr>研究業績書</vt:lpstr>
      <vt:lpstr>履歴書</vt:lpstr>
      <vt:lpstr>【合否時】博論表紙・内表紙</vt:lpstr>
      <vt:lpstr>【合否時】審査報告書表紙</vt:lpstr>
      <vt:lpstr>（提出用）申請時情報フォーム!Print_Area</vt:lpstr>
      <vt:lpstr>学位申請書・誓約書!Print_Area</vt:lpstr>
      <vt:lpstr>研究業績書!Print_Area</vt:lpstr>
      <vt:lpstr>履歴書!Print_Area</vt:lpstr>
      <vt:lpstr>研究業績書!Print_Titles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八木田　純</dc:creator>
  <cp:keywords/>
  <dc:description/>
  <cp:lastModifiedBy>TAKASAKI Ikuko</cp:lastModifiedBy>
  <cp:revision/>
  <dcterms:created xsi:type="dcterms:W3CDTF">2015-10-07T06:44:36Z</dcterms:created>
  <dcterms:modified xsi:type="dcterms:W3CDTF">2026-07-14T00:58:51Z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0x010100DEDD30B5E25A5D448131B357835260D0</vt:lpwstr>
  </property>
  <property fmtid="{D5CDD505-2E9C-101B-9397-08002B2CF9AE}" pid="3" name="MediaServiceImageTags">
    <vt:lpwstr/>
  </property>
</Properties>
</file>