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defaultThemeVersion="124226"/>
  <mc:AlternateContent xmlns:mc="http://schemas.openxmlformats.org/markup-compatibility/2006">
    <mc:Choice Requires="x15">
      <x15ac:absPath xmlns:x15ac="http://schemas.microsoft.com/office/spreadsheetml/2010/11/ac" url="https://wasedamail.sharepoint.com/sites/msteams_0a0e77/Shared Documents/General/16_博士論文・修士論文/01_博士論文/08_書式集/90_マニュアルの改訂/2026年度用に更新中/06.申請時情報フォーム/"/>
    </mc:Choice>
  </mc:AlternateContent>
  <xr:revisionPtr revIDLastSave="22" documentId="13_ncr:1_{79AD4DC1-3B29-4D61-A85A-EE847885D869}" xr6:coauthVersionLast="47" xr6:coauthVersionMax="47" xr10:uidLastSave="{3D667D1D-70EF-4FA1-848C-16B5B73F86FB}"/>
  <workbookProtection workbookAlgorithmName="SHA-512" workbookHashValue="CfkiyHZ14BXGTe8NFSdWKA3Y0yUcuQtCgGYsmlCLT8cGoWG+Y4VlXOUTlrpyiUWBwXt2h+kaOx+pr3oCK2YZSQ==" workbookSaltValue="oCEcmrKqSktfMioNEcRC6A==" workbookSpinCount="100000" lockStructure="1"/>
  <bookViews>
    <workbookView xWindow="28680" yWindow="-120" windowWidth="29040" windowHeight="15840" tabRatio="882" activeTab="1" xr2:uid="{00000000-000D-0000-FFFF-FFFF00000000}"/>
  </bookViews>
  <sheets>
    <sheet name="How to use" sheetId="20" r:id="rId1"/>
    <sheet name="Data Entry Sheet for submission" sheetId="5" r:id="rId2"/>
    <sheet name="研究指導一覧" sheetId="15" state="hidden" r:id="rId3"/>
    <sheet name="Application_Written Oath" sheetId="9" r:id="rId4"/>
    <sheet name="入力タブ" sheetId="2" state="hidden" r:id="rId5"/>
    <sheet name="Synopsis Cover Page" sheetId="3" r:id="rId6"/>
    <sheet name="List of research achievements" sheetId="10" r:id="rId7"/>
    <sheet name="CV" sheetId="8" r:id="rId8"/>
    <sheet name="【FNL decision】Coverpage" sheetId="11" r:id="rId9"/>
    <sheet name="【FNL decision】Review report" sheetId="14" r:id="rId10"/>
    <sheet name="アクセス読み取り用" sheetId="6" state="hidden" r:id="rId11"/>
  </sheets>
  <definedNames>
    <definedName name="_xlnm._FilterDatabase" localSheetId="2" hidden="1">研究指導一覧!$A$1:$H$508</definedName>
    <definedName name="_xlnm.Print_Area" localSheetId="3">'Application_Written Oath'!$A$1:$U$54</definedName>
    <definedName name="_xlnm.Print_Area" localSheetId="7">CV!$A$1:$AF$66</definedName>
    <definedName name="_xlnm.Print_Area" localSheetId="1">'Data Entry Sheet for submission'!$A$3:$G$48</definedName>
    <definedName name="_xlnm.Print_Area" localSheetId="6">'List of research achievements'!$A$1:$K$113</definedName>
    <definedName name="_xlnm.Print_Titles" localSheetId="6">'List of research achievements'!$1:$5</definedName>
    <definedName name="Z_3E35AAB7_4578_42FA_82DC_9186684AD379_.wvu.Cols" localSheetId="2" hidden="1">研究指導一覧!$E:$I</definedName>
    <definedName name="Z_3E35AAB7_4578_42FA_82DC_9186684AD379_.wvu.FilterData" localSheetId="2" hidden="1">研究指導一覧!$A$1:$H$507</definedName>
    <definedName name="Z_3E35AAB7_4578_42FA_82DC_9186684AD379_.wvu.PrintArea" localSheetId="3" hidden="1">'Application_Written Oath'!$B$1:$U$54</definedName>
    <definedName name="Z_3E35AAB7_4578_42FA_82DC_9186684AD379_.wvu.PrintArea" localSheetId="7" hidden="1">CV!$A$1:$AF$66</definedName>
    <definedName name="Z_3E35AAB7_4578_42FA_82DC_9186684AD379_.wvu.PrintArea" localSheetId="1" hidden="1">'Data Entry Sheet for submission'!$A$1:$G$48</definedName>
    <definedName name="Z_3E35AAB7_4578_42FA_82DC_9186684AD379_.wvu.PrintArea" localSheetId="6" hidden="1">'List of research achievements'!$A$1:$K$113</definedName>
    <definedName name="Z_3E35AAB7_4578_42FA_82DC_9186684AD379_.wvu.PrintTitles" localSheetId="6" hidden="1">'List of research achievements'!$1:$5</definedName>
    <definedName name="Z_3F53AC2D_B85F_4157_BF89_65B24AE7942F_.wvu.FilterData" localSheetId="2" hidden="1">研究指導一覧!$A$1:$H$507</definedName>
    <definedName name="Z_3F53AC2D_B85F_4157_BF89_65B24AE7942F_.wvu.PrintArea" localSheetId="3" hidden="1">'Application_Written Oath'!$B$1:$U$54</definedName>
    <definedName name="Z_3F53AC2D_B85F_4157_BF89_65B24AE7942F_.wvu.PrintArea" localSheetId="7" hidden="1">CV!$A$1:$AF$66</definedName>
    <definedName name="Z_3F53AC2D_B85F_4157_BF89_65B24AE7942F_.wvu.PrintArea" localSheetId="1" hidden="1">'Data Entry Sheet for submission'!$A$1:$G$48</definedName>
    <definedName name="Z_3F53AC2D_B85F_4157_BF89_65B24AE7942F_.wvu.PrintArea" localSheetId="6" hidden="1">'List of research achievements'!$A$1:$K$113</definedName>
    <definedName name="Z_3F53AC2D_B85F_4157_BF89_65B24AE7942F_.wvu.PrintTitles" localSheetId="6" hidden="1">'List of research achievements'!$1:$5</definedName>
    <definedName name="基幹理工学研究科">入力タブ!#REF!</definedName>
    <definedName name="研究科">入力タブ!#REF!</definedName>
    <definedName name="先進理工学研究科">入力タブ!#REF!</definedName>
    <definedName name="創造理工学研究科">入力タブ!#REF!</definedName>
  </definedNames>
  <calcPr calcId="191029"/>
  <customWorkbookViews>
    <customWorkbookView name="提出用" guid="{3E35AAB7-4578-42FA-82DC-9186684AD379}" maximized="1" xWindow="-13" yWindow="-13" windowWidth="2762" windowHeight="1790" tabRatio="839" activeSheetId="5" showComments="commIndAndComment"/>
    <customWorkbookView name="事務所用" guid="{3F53AC2D-B85F-4157-BF89-65B24AE7942F}" maximized="1" xWindow="-13" yWindow="-13" windowWidth="2762" windowHeight="1790" tabRatio="839"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6" i="9" l="1"/>
  <c r="D14" i="8" l="1"/>
  <c r="A7" i="11" l="1"/>
  <c r="A5" i="11"/>
  <c r="A35" i="11"/>
  <c r="A508" i="15"/>
  <c r="A509" i="15"/>
  <c r="A510" i="15"/>
  <c r="J5" i="9" l="1"/>
  <c r="B17" i="9" l="1"/>
  <c r="D11" i="8" l="1"/>
  <c r="A1" i="10"/>
  <c r="L10" i="9"/>
  <c r="N7" i="8"/>
  <c r="D7" i="8"/>
  <c r="AA12" i="8"/>
  <c r="A38" i="11" l="1"/>
  <c r="B3" i="10" l="1"/>
  <c r="A42" i="11" l="1"/>
  <c r="B20" i="9"/>
  <c r="F50" i="9"/>
  <c r="A1" i="14" l="1"/>
  <c r="A2" i="8"/>
  <c r="A21" i="3" l="1"/>
  <c r="A1" i="3"/>
  <c r="B26" i="2" l="1"/>
  <c r="AN2" i="6" l="1"/>
  <c r="BD2" i="6" l="1"/>
  <c r="BC2" i="6"/>
  <c r="BB2" i="6"/>
  <c r="BA2" i="6"/>
  <c r="AZ2" i="6"/>
  <c r="AY2" i="6"/>
  <c r="AX2" i="6"/>
  <c r="AW2" i="6"/>
  <c r="AK2" i="6"/>
  <c r="AJ2" i="6"/>
  <c r="U2" i="6"/>
  <c r="K2" i="6"/>
  <c r="J2" i="6"/>
  <c r="A2" i="6"/>
  <c r="B22" i="2" s="1"/>
  <c r="F31" i="9" l="1"/>
  <c r="F32" i="9"/>
  <c r="F33" i="9"/>
  <c r="F30" i="9"/>
  <c r="A10" i="3" l="1"/>
  <c r="A11" i="3"/>
  <c r="A383" i="15" l="1"/>
  <c r="A384" i="15"/>
  <c r="A385" i="15"/>
  <c r="A386" i="15"/>
  <c r="A387" i="15"/>
  <c r="A388" i="15"/>
  <c r="A389" i="15"/>
  <c r="A2" i="15" l="1"/>
  <c r="X2" i="6" l="1"/>
  <c r="B24" i="2" s="1"/>
  <c r="W2" i="6"/>
  <c r="AV2" i="6" l="1"/>
  <c r="AT2" i="6"/>
  <c r="AU2" i="6"/>
  <c r="AS2" i="6"/>
  <c r="AR2" i="6"/>
  <c r="AQ2" i="6"/>
  <c r="AP2" i="6"/>
  <c r="AO2" i="6"/>
  <c r="AM2" i="6"/>
  <c r="AL2" i="6"/>
  <c r="AI2" i="6"/>
  <c r="AH2" i="6"/>
  <c r="AF2" i="6"/>
  <c r="AG2" i="6"/>
  <c r="AD2" i="6"/>
  <c r="AE2" i="6"/>
  <c r="Z2" i="6"/>
  <c r="Y2" i="6"/>
  <c r="V2" i="6"/>
  <c r="B23" i="2" s="1"/>
  <c r="B25" i="2" s="1"/>
  <c r="T2" i="6"/>
  <c r="R2" i="6"/>
  <c r="S2" i="6"/>
  <c r="P2" i="6"/>
  <c r="Q2" i="6"/>
  <c r="N2" i="6"/>
  <c r="O2" i="6"/>
  <c r="M2" i="6"/>
  <c r="L2" i="6"/>
  <c r="B21" i="2" s="1"/>
  <c r="H2" i="6"/>
  <c r="F2" i="6"/>
  <c r="I2" i="6"/>
  <c r="G2" i="6"/>
  <c r="E2" i="6"/>
  <c r="D2" i="6"/>
  <c r="B2" i="6"/>
  <c r="B27" i="2" l="1"/>
  <c r="B28" i="2"/>
  <c r="B29" i="2"/>
  <c r="B30" i="2"/>
  <c r="B31" i="2"/>
  <c r="B33" i="2"/>
  <c r="C2" i="6"/>
  <c r="AA10" i="8" l="1"/>
  <c r="A22" i="14" l="1"/>
  <c r="A23" i="11"/>
  <c r="A47" i="11" s="1"/>
  <c r="A22" i="3"/>
  <c r="A21" i="14" l="1"/>
  <c r="A22" i="11"/>
  <c r="A46" i="11" s="1"/>
  <c r="D10" i="8" l="1"/>
  <c r="D9" i="8"/>
  <c r="N8" i="8"/>
  <c r="D8" i="8"/>
  <c r="N6" i="8"/>
  <c r="D6" i="8"/>
  <c r="A8" i="11"/>
  <c r="A34" i="11"/>
  <c r="A32" i="11"/>
  <c r="A4" i="11"/>
  <c r="A31" i="11" s="1"/>
  <c r="A14" i="14"/>
  <c r="A13" i="14"/>
  <c r="A11" i="14"/>
  <c r="A10" i="14"/>
  <c r="A14" i="3"/>
  <c r="A13" i="3"/>
  <c r="A3" i="15"/>
  <c r="A4" i="15"/>
  <c r="A5" i="15"/>
  <c r="A6" i="15"/>
  <c r="A7" i="15"/>
  <c r="A8" i="15"/>
  <c r="A9" i="15"/>
  <c r="A10" i="15"/>
  <c r="A11" i="15"/>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1"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46" i="15"/>
  <c r="A147" i="15"/>
  <c r="A148" i="15"/>
  <c r="A149" i="15"/>
  <c r="A150" i="15"/>
  <c r="A151" i="15"/>
  <c r="A152" i="15"/>
  <c r="A153" i="15"/>
  <c r="A154" i="15"/>
  <c r="A155" i="15"/>
  <c r="A156" i="15"/>
  <c r="A157" i="15"/>
  <c r="A158" i="15"/>
  <c r="A159" i="15"/>
  <c r="A160" i="15"/>
  <c r="A161" i="15"/>
  <c r="A162" i="15"/>
  <c r="A163" i="15"/>
  <c r="A164" i="15"/>
  <c r="A165" i="15"/>
  <c r="A166" i="15"/>
  <c r="A167" i="15"/>
  <c r="A168" i="15"/>
  <c r="A169" i="15"/>
  <c r="A170" i="15"/>
  <c r="A171" i="15"/>
  <c r="A172" i="15"/>
  <c r="A173" i="15"/>
  <c r="A174" i="15"/>
  <c r="A175" i="15"/>
  <c r="A176" i="15"/>
  <c r="A177" i="15"/>
  <c r="A178" i="15"/>
  <c r="A179" i="15"/>
  <c r="A180" i="15"/>
  <c r="A181" i="15"/>
  <c r="A182" i="15"/>
  <c r="A183" i="15"/>
  <c r="A184" i="15"/>
  <c r="A185" i="15"/>
  <c r="A186" i="15"/>
  <c r="A187" i="15"/>
  <c r="A188" i="15"/>
  <c r="A189" i="15"/>
  <c r="A190" i="15"/>
  <c r="A191" i="15"/>
  <c r="A192" i="15"/>
  <c r="A193" i="15"/>
  <c r="A194" i="15"/>
  <c r="A195" i="15"/>
  <c r="A196" i="15"/>
  <c r="A197" i="15"/>
  <c r="A198" i="15"/>
  <c r="A199" i="15"/>
  <c r="A200" i="15"/>
  <c r="A201" i="15"/>
  <c r="A202" i="15"/>
  <c r="A203" i="15"/>
  <c r="A204" i="15"/>
  <c r="A205" i="15"/>
  <c r="A206" i="15"/>
  <c r="A207" i="15"/>
  <c r="A208" i="15"/>
  <c r="A209" i="15"/>
  <c r="A210" i="15"/>
  <c r="A211" i="15"/>
  <c r="A212" i="15"/>
  <c r="A213" i="15"/>
  <c r="A214" i="15"/>
  <c r="A215" i="15"/>
  <c r="A216" i="15"/>
  <c r="A217" i="15"/>
  <c r="A218" i="15"/>
  <c r="A219" i="15"/>
  <c r="A220" i="15"/>
  <c r="A221" i="15"/>
  <c r="A222" i="15"/>
  <c r="A223" i="15"/>
  <c r="A224" i="15"/>
  <c r="A225" i="15"/>
  <c r="A226" i="15"/>
  <c r="A227" i="15"/>
  <c r="A228" i="15"/>
  <c r="A229" i="15"/>
  <c r="A230" i="15"/>
  <c r="A231" i="15"/>
  <c r="A232" i="15"/>
  <c r="A233" i="15"/>
  <c r="A234" i="15"/>
  <c r="A235" i="15"/>
  <c r="A236" i="15"/>
  <c r="A237" i="15"/>
  <c r="A238" i="15"/>
  <c r="A239" i="15"/>
  <c r="A240" i="15"/>
  <c r="A241" i="15"/>
  <c r="A242" i="15"/>
  <c r="A243" i="15"/>
  <c r="A244" i="15"/>
  <c r="A245" i="15"/>
  <c r="A246" i="15"/>
  <c r="A247" i="15"/>
  <c r="A248" i="15"/>
  <c r="A249" i="15"/>
  <c r="A250" i="15"/>
  <c r="A251" i="15"/>
  <c r="A252" i="15"/>
  <c r="A253" i="15"/>
  <c r="A254" i="15"/>
  <c r="A255" i="15"/>
  <c r="A256" i="15"/>
  <c r="A257" i="15"/>
  <c r="A258" i="15"/>
  <c r="A259" i="15"/>
  <c r="A260" i="15"/>
  <c r="A261" i="15"/>
  <c r="A262" i="15"/>
  <c r="A263" i="15"/>
  <c r="A264" i="15"/>
  <c r="A265" i="15"/>
  <c r="A266" i="15"/>
  <c r="A267" i="15"/>
  <c r="A268" i="15"/>
  <c r="A269" i="15"/>
  <c r="A270" i="15"/>
  <c r="A271" i="15"/>
  <c r="A272" i="15"/>
  <c r="A273" i="15"/>
  <c r="A274" i="15"/>
  <c r="A275" i="15"/>
  <c r="A276" i="15"/>
  <c r="A277" i="15"/>
  <c r="A278" i="15"/>
  <c r="A279" i="15"/>
  <c r="A280" i="15"/>
  <c r="A281" i="15"/>
  <c r="A282" i="15"/>
  <c r="A283" i="15"/>
  <c r="A284" i="15"/>
  <c r="A285" i="15"/>
  <c r="A286" i="15"/>
  <c r="A287" i="15"/>
  <c r="A288" i="15"/>
  <c r="A289" i="15"/>
  <c r="A290" i="15"/>
  <c r="A291" i="15"/>
  <c r="A292" i="15"/>
  <c r="A293" i="15"/>
  <c r="A294" i="15"/>
  <c r="A295" i="15"/>
  <c r="A296" i="15"/>
  <c r="A297" i="15"/>
  <c r="A298" i="15"/>
  <c r="A299" i="15"/>
  <c r="A300" i="15"/>
  <c r="A301" i="15"/>
  <c r="A302" i="15"/>
  <c r="A303" i="15"/>
  <c r="A304" i="15"/>
  <c r="A305" i="15"/>
  <c r="A306" i="15"/>
  <c r="A307" i="15"/>
  <c r="A308" i="15"/>
  <c r="A309" i="15"/>
  <c r="A310" i="15"/>
  <c r="A311" i="15"/>
  <c r="A312" i="15"/>
  <c r="A313" i="15"/>
  <c r="A314" i="15"/>
  <c r="A315" i="15"/>
  <c r="A316" i="15"/>
  <c r="A317" i="15"/>
  <c r="A318" i="15"/>
  <c r="A319" i="15"/>
  <c r="A320" i="15"/>
  <c r="A321" i="15"/>
  <c r="A322" i="15"/>
  <c r="A323" i="15"/>
  <c r="A324" i="15"/>
  <c r="A325" i="15"/>
  <c r="A326" i="15"/>
  <c r="A327" i="15"/>
  <c r="A328" i="15"/>
  <c r="A329" i="15"/>
  <c r="A330" i="15"/>
  <c r="A331" i="15"/>
  <c r="A332" i="15"/>
  <c r="A333" i="15"/>
  <c r="A334" i="15"/>
  <c r="A335" i="15"/>
  <c r="A336" i="15"/>
  <c r="A337" i="15"/>
  <c r="A338" i="15"/>
  <c r="A339" i="15"/>
  <c r="A340" i="15"/>
  <c r="A341" i="15"/>
  <c r="A342" i="15"/>
  <c r="A343" i="15"/>
  <c r="A344" i="15"/>
  <c r="A345" i="15"/>
  <c r="A346" i="15"/>
  <c r="A347" i="15"/>
  <c r="A348" i="15"/>
  <c r="A349" i="15"/>
  <c r="A350" i="15"/>
  <c r="A351" i="15"/>
  <c r="A352" i="15"/>
  <c r="A353" i="15"/>
  <c r="A354" i="15"/>
  <c r="A355" i="15"/>
  <c r="A356" i="15"/>
  <c r="A357" i="15"/>
  <c r="A358" i="15"/>
  <c r="A359" i="15"/>
  <c r="A360" i="15"/>
  <c r="A361" i="15"/>
  <c r="A362" i="15"/>
  <c r="A363" i="15"/>
  <c r="A364" i="15"/>
  <c r="A365" i="15"/>
  <c r="A366" i="15"/>
  <c r="A367" i="15"/>
  <c r="A368" i="15"/>
  <c r="A369" i="15"/>
  <c r="A370" i="15"/>
  <c r="A371" i="15"/>
  <c r="A372" i="15"/>
  <c r="A373" i="15"/>
  <c r="A374" i="15"/>
  <c r="A375" i="15"/>
  <c r="A376" i="15"/>
  <c r="A377" i="15"/>
  <c r="A378" i="15"/>
  <c r="A379" i="15"/>
  <c r="A380" i="15"/>
  <c r="A381" i="15"/>
  <c r="A382" i="15"/>
  <c r="A390" i="15"/>
  <c r="A391" i="15"/>
  <c r="A392" i="15"/>
  <c r="A393" i="15"/>
  <c r="A394" i="15"/>
  <c r="A395" i="15"/>
  <c r="A396" i="15"/>
  <c r="A397" i="15"/>
  <c r="A398" i="15"/>
  <c r="A399" i="15"/>
  <c r="A400" i="15"/>
  <c r="A401" i="15"/>
  <c r="A402" i="15"/>
  <c r="A403" i="15"/>
  <c r="A404" i="15"/>
  <c r="A405" i="15"/>
  <c r="A406" i="15"/>
  <c r="A407" i="15"/>
  <c r="A408" i="15"/>
  <c r="A409" i="15"/>
  <c r="A410" i="15"/>
  <c r="A411" i="15"/>
  <c r="A412" i="15"/>
  <c r="A413" i="15"/>
  <c r="A414" i="15"/>
  <c r="A415" i="15"/>
  <c r="A416" i="15"/>
  <c r="A417" i="15"/>
  <c r="A418" i="15"/>
  <c r="A419" i="15"/>
  <c r="A420" i="15"/>
  <c r="A421" i="15"/>
  <c r="A422" i="15"/>
  <c r="A423" i="15"/>
  <c r="A424" i="15"/>
  <c r="A425" i="15"/>
  <c r="A426" i="15"/>
  <c r="A427" i="15"/>
  <c r="A428" i="15"/>
  <c r="A429" i="15"/>
  <c r="A430" i="15"/>
  <c r="A431" i="15"/>
  <c r="A432" i="15"/>
  <c r="A433" i="15"/>
  <c r="A434" i="15"/>
  <c r="A435" i="15"/>
  <c r="A436" i="15"/>
  <c r="A437" i="15"/>
  <c r="A438" i="15"/>
  <c r="A439" i="15"/>
  <c r="A440" i="15"/>
  <c r="A441" i="15"/>
  <c r="A442" i="15"/>
  <c r="A443" i="15"/>
  <c r="A444" i="15"/>
  <c r="A445" i="15"/>
  <c r="A446" i="15"/>
  <c r="A447" i="15"/>
  <c r="A448" i="15"/>
  <c r="A449" i="15"/>
  <c r="A450" i="15"/>
  <c r="A451" i="15"/>
  <c r="A452" i="15"/>
  <c r="A453" i="15"/>
  <c r="A454" i="15"/>
  <c r="A455" i="15"/>
  <c r="A456" i="15"/>
  <c r="A457" i="15"/>
  <c r="A458" i="15"/>
  <c r="A459" i="15"/>
  <c r="A460" i="15"/>
  <c r="A461" i="15"/>
  <c r="A462" i="15"/>
  <c r="A463" i="15"/>
  <c r="A464" i="15"/>
  <c r="A465" i="15"/>
  <c r="A466" i="15"/>
  <c r="A467" i="15"/>
  <c r="A468" i="15"/>
  <c r="A469" i="15"/>
  <c r="A470" i="15"/>
  <c r="A471" i="15"/>
  <c r="A472" i="15"/>
  <c r="A473" i="15"/>
  <c r="A474" i="15"/>
  <c r="A475" i="15"/>
  <c r="A476" i="15"/>
  <c r="A477" i="15"/>
  <c r="A478" i="15"/>
  <c r="A479" i="15"/>
  <c r="A480" i="15"/>
  <c r="A481" i="15"/>
  <c r="A482" i="15"/>
  <c r="A483" i="15"/>
  <c r="A484" i="15"/>
  <c r="A485" i="15"/>
  <c r="A486" i="15"/>
  <c r="A487" i="15"/>
  <c r="A488" i="15"/>
  <c r="A489" i="15"/>
  <c r="A490" i="15"/>
  <c r="A491" i="15"/>
  <c r="A492" i="15"/>
  <c r="A493" i="15"/>
  <c r="A494" i="15"/>
  <c r="A495" i="15"/>
  <c r="A496" i="15"/>
  <c r="A497" i="15"/>
  <c r="A498" i="15"/>
  <c r="A499" i="15"/>
  <c r="A500" i="15"/>
  <c r="A501" i="15"/>
  <c r="A502" i="15"/>
  <c r="A503" i="15"/>
  <c r="A504" i="15"/>
  <c r="A505" i="15"/>
  <c r="A506" i="15"/>
  <c r="A507" i="15"/>
  <c r="A28" i="3"/>
  <c r="A27" i="14" l="1"/>
  <c r="A43" i="11"/>
  <c r="A2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KUMABE Hiroshi</author>
  </authors>
  <commentList>
    <comment ref="C29" authorId="0" shapeId="0" xr:uid="{D18AFA35-4A45-4287-8D82-AA274CAF1E9D}">
      <text>
        <r>
          <rPr>
            <sz val="10"/>
            <color indexed="81"/>
            <rFont val="Calibri"/>
            <family val="2"/>
          </rPr>
          <t>Dissertation title (both main title and subtitle) should be entered without beginning new lines in both Japanese and English.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KUMABE Hiroshi</author>
  </authors>
  <commentList>
    <comment ref="P2" authorId="0" shapeId="0" xr:uid="{4AD50BD8-6A13-465A-968D-04B4B71082E4}">
      <text>
        <r>
          <rPr>
            <sz val="10"/>
            <color indexed="81"/>
            <rFont val="Calibri"/>
            <family val="2"/>
          </rPr>
          <t>1. Please make sure to enter the date as DD/MM/YYYY. Besides, please check if the date order is correct on the printed application document.
2. When printing the "Application for Doctoral Degree", make sure that the day of the week is NOT displayed on the printout.
Correct: 01/04/2023
Incorrect: Saturday, 01/04/2023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KUMABE Hiroshi</author>
    <author>熊部　広志</author>
  </authors>
  <commentList>
    <comment ref="I4" authorId="0" shapeId="0" xr:uid="{F0980DFF-DCEB-4603-A2D8-636558012002}">
      <text>
        <r>
          <rPr>
            <sz val="11"/>
            <color indexed="81"/>
            <rFont val="Calibri"/>
            <family val="2"/>
          </rPr>
          <t>Please make sure to enter the date as YYYY/MM/DD.</t>
        </r>
      </text>
    </comment>
    <comment ref="B43" authorId="1" shapeId="0" xr:uid="{00000000-0006-0000-0500-000001000000}">
      <text>
        <r>
          <rPr>
            <sz val="9"/>
            <color indexed="81"/>
            <rFont val="ＭＳ Ｐゴシック"/>
            <family val="3"/>
            <charset val="128"/>
          </rPr>
          <t>Please add a bottom border at the turn of the page.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KUMABE Hiroshi</author>
    <author>0000478237</author>
    <author>KUJIRAI Masaki</author>
    <author>FUJIMURA Naho</author>
  </authors>
  <commentList>
    <comment ref="AB3" authorId="0" shapeId="0" xr:uid="{A890C6B1-D647-448C-9742-55ABE60F417C}">
      <text>
        <r>
          <rPr>
            <sz val="11"/>
            <color indexed="81"/>
            <rFont val="Calibri"/>
            <family val="2"/>
          </rPr>
          <t>1. Be sure to enter the dates in order of year, month, and date.
2. When printing the "CV", make sure that the dates are also printed in the order of year, month, and day. Also, make sure that the day of the week is NOT displayed on the printout.
Correct: 2023/04/01
Incorrect: Saturday, 2023/04/01</t>
        </r>
      </text>
    </comment>
    <comment ref="A21" authorId="1" shapeId="0" xr:uid="{00000000-0006-0000-0600-000001000000}">
      <text>
        <r>
          <rPr>
            <b/>
            <sz val="9"/>
            <color indexed="81"/>
            <rFont val="MS P ゴシック"/>
            <family val="3"/>
            <charset val="128"/>
          </rPr>
          <t>Free format</t>
        </r>
      </text>
    </comment>
    <comment ref="A23" authorId="1" shapeId="0" xr:uid="{00000000-0006-0000-0600-000002000000}">
      <text>
        <r>
          <rPr>
            <b/>
            <sz val="9"/>
            <color indexed="81"/>
            <rFont val="MS P ゴシック"/>
            <family val="3"/>
            <charset val="128"/>
          </rPr>
          <t>Free format</t>
        </r>
      </text>
    </comment>
    <comment ref="H30" authorId="2" shapeId="0" xr:uid="{29876057-8F93-4B3D-870A-8D76FA22B33A}">
      <text>
        <r>
          <rPr>
            <sz val="9"/>
            <color indexed="81"/>
            <rFont val="Calibri"/>
            <family val="2"/>
          </rPr>
          <t xml:space="preserve">Below are samples:
* Master of Science
* Master of Engineering </t>
        </r>
      </text>
    </comment>
    <comment ref="A48" authorId="3" shapeId="0" xr:uid="{02C383F0-39AA-4178-915E-A26A757A3AF4}">
      <text>
        <r>
          <rPr>
            <sz val="9"/>
            <color indexed="81"/>
            <rFont val="Arial"/>
            <family val="2"/>
          </rPr>
          <t>Please fill in the same information as the current job status on the Data Entry Sheet for submission.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藤井　友香</author>
  </authors>
  <commentList>
    <comment ref="A5" authorId="0" shapeId="0" xr:uid="{00000000-0006-0000-0700-000001000000}">
      <text>
        <r>
          <rPr>
            <sz val="11"/>
            <color indexed="81"/>
            <rFont val="Calibri"/>
            <family val="2"/>
          </rPr>
          <t>The dissertation title in Japanese will be automatically transcribed from the "Data Entry Sheet for Submission". If you wish to omit the Japanese title, please delete it.</t>
        </r>
        <r>
          <rPr>
            <sz val="11"/>
            <color indexed="81"/>
            <rFont val="Arial Unicode MS"/>
            <family val="3"/>
            <charset val="128"/>
          </rPr>
          <t xml:space="preserve">
</t>
        </r>
      </text>
    </comment>
    <comment ref="A7" authorId="0" shapeId="0" xr:uid="{00000000-0006-0000-0700-000002000000}">
      <text>
        <r>
          <rPr>
            <sz val="11"/>
            <color indexed="81"/>
            <rFont val="Calibri"/>
            <family val="2"/>
          </rPr>
          <t>The dissertation subtitle in Japanese will be automatically transcribed from the "Data Entry Sheet for Submission". If you wish to omit the Japanese subtitle, please delete it.</t>
        </r>
      </text>
    </comment>
    <comment ref="A34" authorId="0" shapeId="0" xr:uid="{00000000-0006-0000-0700-000003000000}">
      <text>
        <r>
          <rPr>
            <sz val="11"/>
            <color indexed="81"/>
            <rFont val="Calibri"/>
            <family val="2"/>
          </rPr>
          <t>The dissertation title  in Japanese will be automatically transcribed from the "Data Entry Sheet for Submission". If you wish to omit the Japanese title, please delete it.</t>
        </r>
      </text>
    </comment>
    <comment ref="A35" authorId="0" shapeId="0" xr:uid="{00000000-0006-0000-0700-000004000000}">
      <text>
        <r>
          <rPr>
            <sz val="11"/>
            <color indexed="81"/>
            <rFont val="Calibri"/>
            <family val="2"/>
          </rPr>
          <t>The dissertation subtitle  in Japanese will be automatically transcribed from the "Data Entry Sheet for Submission". If you wish to omit the Japanese subtitle, please delete it.</t>
        </r>
      </text>
    </comment>
  </commentList>
</comments>
</file>

<file path=xl/sharedStrings.xml><?xml version="1.0" encoding="utf-8"?>
<sst xmlns="http://schemas.openxmlformats.org/spreadsheetml/2006/main" count="4153" uniqueCount="1765">
  <si>
    <t>氏名</t>
    <rPh sb="0" eb="2">
      <t>シメイ</t>
    </rPh>
    <phoneticPr fontId="5"/>
  </si>
  <si>
    <t>カナ氏名</t>
    <rPh sb="2" eb="4">
      <t>シメイ</t>
    </rPh>
    <phoneticPr fontId="5"/>
  </si>
  <si>
    <t>ローマ字氏名</t>
    <rPh sb="3" eb="4">
      <t>ジ</t>
    </rPh>
    <rPh sb="4" eb="6">
      <t>シメイ</t>
    </rPh>
    <phoneticPr fontId="5"/>
  </si>
  <si>
    <t>課程種別</t>
    <rPh sb="0" eb="2">
      <t>カテイ</t>
    </rPh>
    <rPh sb="2" eb="4">
      <t>シュベツ</t>
    </rPh>
    <phoneticPr fontId="5"/>
  </si>
  <si>
    <t>論文題目</t>
  </si>
  <si>
    <t>論文副題</t>
  </si>
  <si>
    <t>メールアドレス１</t>
  </si>
  <si>
    <t>メールアドレス２</t>
  </si>
  <si>
    <t>現職</t>
  </si>
  <si>
    <t>数学応用数理専攻</t>
  </si>
  <si>
    <t>電子物理システム学専攻</t>
  </si>
  <si>
    <t>表現工学専攻</t>
  </si>
  <si>
    <t>情報理工・情報通信専攻</t>
  </si>
  <si>
    <t>建築学専攻</t>
  </si>
  <si>
    <t>総合機械工学専攻</t>
  </si>
  <si>
    <t>経営システム工学専攻</t>
  </si>
  <si>
    <t>建設工学専攻</t>
  </si>
  <si>
    <t>地球・環境資源理工学専攻</t>
  </si>
  <si>
    <t>経営デザイン専攻</t>
  </si>
  <si>
    <t>物理学及応用物理学専攻</t>
  </si>
  <si>
    <t>化学・生命化学専攻</t>
  </si>
  <si>
    <t>応用化学専攻</t>
  </si>
  <si>
    <t>生命医科学専攻</t>
  </si>
  <si>
    <t>生命理工学専攻</t>
  </si>
  <si>
    <t>ナノ理工学専攻</t>
  </si>
  <si>
    <t>共同先端生命医科学専攻</t>
  </si>
  <si>
    <t>共同原子力専攻</t>
  </si>
  <si>
    <t>先進理工学専攻</t>
  </si>
  <si>
    <t>本籍</t>
    <rPh sb="0" eb="2">
      <t>ホンセキ</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</si>
  <si>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</si>
  <si>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</si>
  <si>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</si>
  <si>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</si>
  <si>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</si>
  <si>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</si>
  <si>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</si>
  <si>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</si>
  <si>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</si>
  <si>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</si>
  <si>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</si>
  <si>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</si>
  <si>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</si>
  <si>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</si>
  <si>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</si>
  <si>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</si>
  <si>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</si>
  <si>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</si>
  <si>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</si>
  <si>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</si>
  <si>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</si>
  <si>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</si>
  <si>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</si>
  <si>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</si>
  <si>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</si>
  <si>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</si>
  <si>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</si>
  <si>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</si>
  <si>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</si>
  <si>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</si>
  <si>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</si>
  <si>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</si>
  <si>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</si>
  <si>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</si>
  <si>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</si>
  <si>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</si>
  <si>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</si>
  <si>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</si>
  <si>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</si>
  <si>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</si>
  <si>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</si>
  <si>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</si>
  <si>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</si>
  <si>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</si>
  <si>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</si>
  <si>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</si>
  <si>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</si>
  <si>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e-mail</t>
  </si>
  <si>
    <t>配当年度</t>
  </si>
  <si>
    <t>授業実施科目キー</t>
  </si>
  <si>
    <t>集合論研究</t>
  </si>
  <si>
    <t>薄葉　季路</t>
  </si>
  <si>
    <t>代数的整数論研究</t>
  </si>
  <si>
    <t>尾崎　学</t>
  </si>
  <si>
    <t>代数幾何学研究</t>
  </si>
  <si>
    <t>楫　元</t>
  </si>
  <si>
    <t>永井　保成</t>
  </si>
  <si>
    <t>トポロジー研究</t>
  </si>
  <si>
    <t>村上　順</t>
  </si>
  <si>
    <t>渡邊　展也</t>
  </si>
  <si>
    <t>幾何学研究</t>
  </si>
  <si>
    <t>本間　泰史</t>
  </si>
  <si>
    <t>微分幾何学研究</t>
  </si>
  <si>
    <t>ゲスト　マーティン</t>
  </si>
  <si>
    <t>偏微分方程式研究</t>
  </si>
  <si>
    <t>山崎　昌男</t>
  </si>
  <si>
    <t>関数解析・非線形偏微分方程式論研究</t>
  </si>
  <si>
    <t>小薗　英雄</t>
  </si>
  <si>
    <t>非線形解析研究</t>
  </si>
  <si>
    <t>田中　和永</t>
  </si>
  <si>
    <t>数理物質工学研究</t>
  </si>
  <si>
    <t>非線形システム研究</t>
  </si>
  <si>
    <t>高橋　大輔</t>
  </si>
  <si>
    <t>相対論研究</t>
  </si>
  <si>
    <t>米田　元</t>
  </si>
  <si>
    <t>数値解析研究</t>
  </si>
  <si>
    <t>大石　進一</t>
  </si>
  <si>
    <t>柏木　雅英</t>
  </si>
  <si>
    <t>情報理論研究</t>
  </si>
  <si>
    <t>松嶋　敏泰</t>
  </si>
  <si>
    <t>応用統計学研究</t>
  </si>
  <si>
    <t>井上　淳</t>
  </si>
  <si>
    <t>久藤　衡介</t>
  </si>
  <si>
    <t>数学応用数理研究</t>
  </si>
  <si>
    <t>山本　博資</t>
  </si>
  <si>
    <t>双曲幾何学研究</t>
  </si>
  <si>
    <t>松崎　克彦</t>
  </si>
  <si>
    <t>応用確率モデル研究</t>
  </si>
  <si>
    <t>豊泉　洋</t>
  </si>
  <si>
    <t>複素解析幾何学研究</t>
  </si>
  <si>
    <t>小森　洋平</t>
  </si>
  <si>
    <t>清水　泰隆</t>
  </si>
  <si>
    <t>丸野　健一</t>
  </si>
  <si>
    <t>調和解析・非線型偏微分方程式研究</t>
  </si>
  <si>
    <t>小澤　徹</t>
  </si>
  <si>
    <t>実解析研究</t>
  </si>
  <si>
    <t>曽布川　拓也</t>
  </si>
  <si>
    <t>確率過程・統計推測研究</t>
  </si>
  <si>
    <t>西山　陽一</t>
  </si>
  <si>
    <t>確率解析研究</t>
  </si>
  <si>
    <t>整数論・保型形式論研究</t>
  </si>
  <si>
    <t>成田　宏秋</t>
  </si>
  <si>
    <t>力学系研究</t>
  </si>
  <si>
    <t>吉村　浩明</t>
  </si>
  <si>
    <t>特殊多様体論研究</t>
  </si>
  <si>
    <t>池田　岳</t>
  </si>
  <si>
    <t>応用解析・非線形偏微分方程式研究</t>
  </si>
  <si>
    <t>小池　茂昭</t>
  </si>
  <si>
    <t>知覚情報システム研究</t>
  </si>
  <si>
    <t>画像情報研究</t>
  </si>
  <si>
    <t>甲藤　二郎</t>
  </si>
  <si>
    <t>前原　文明</t>
  </si>
  <si>
    <t>並列知識情報処理研究</t>
  </si>
  <si>
    <t>上田　和紀</t>
  </si>
  <si>
    <t>ソフトウェア開発工学研究</t>
  </si>
  <si>
    <t>深澤　良彰</t>
  </si>
  <si>
    <t>知識ソフトウェア研究</t>
  </si>
  <si>
    <t>菅原　俊治</t>
  </si>
  <si>
    <t>分散システム研究</t>
  </si>
  <si>
    <t>中島　達夫</t>
  </si>
  <si>
    <t>アドバンスト・コンピューティング・システム研究</t>
  </si>
  <si>
    <t>並列・分散アーキテクチャ研究</t>
  </si>
  <si>
    <t>山名　早人</t>
  </si>
  <si>
    <t>設計解析システム研究</t>
  </si>
  <si>
    <t>先端プロセッサ構成研究</t>
  </si>
  <si>
    <t>木村　啓二</t>
  </si>
  <si>
    <t>情報システム設計研究</t>
  </si>
  <si>
    <t>戸川　望</t>
  </si>
  <si>
    <t>高信頼ソフトウェア工学研究</t>
  </si>
  <si>
    <t>鷲崎　弘宜</t>
  </si>
  <si>
    <t>コンピュータービジョン研究</t>
  </si>
  <si>
    <t>石川　博</t>
  </si>
  <si>
    <t>ネットワークシステム研究</t>
  </si>
  <si>
    <t>森　達哉</t>
  </si>
  <si>
    <t>流体工学研究</t>
  </si>
  <si>
    <t>太田　有</t>
  </si>
  <si>
    <t>熱流体科学・生命基礎研究</t>
  </si>
  <si>
    <t>内藤　健</t>
  </si>
  <si>
    <t>応用数学研究</t>
  </si>
  <si>
    <t>機械システム制御工学研究</t>
  </si>
  <si>
    <t>エネルギー・システム工学研究</t>
  </si>
  <si>
    <t>天野　嘉春</t>
  </si>
  <si>
    <t>複合材料工学研究</t>
  </si>
  <si>
    <t>川田　宏之</t>
  </si>
  <si>
    <t>トライボロジー研究</t>
  </si>
  <si>
    <t>富岡　淳</t>
  </si>
  <si>
    <t>航空宇宙輸送システム研究</t>
  </si>
  <si>
    <t>空気力学研究</t>
  </si>
  <si>
    <t>手塚　亜聖</t>
  </si>
  <si>
    <t>柳尾　朋洋</t>
  </si>
  <si>
    <t>宮川　和芳</t>
  </si>
  <si>
    <t>材料プロセス工学研究</t>
  </si>
  <si>
    <t>マイクロ・ナノメカニクス研究</t>
  </si>
  <si>
    <t>岩瀬　英治</t>
  </si>
  <si>
    <t>材料強度学研究</t>
  </si>
  <si>
    <t>細井　厚志</t>
  </si>
  <si>
    <t>プロセス制御工学研究</t>
  </si>
  <si>
    <t>山口　誠一</t>
  </si>
  <si>
    <t>最適設計研究</t>
  </si>
  <si>
    <t>竹澤　晃弘</t>
  </si>
  <si>
    <t>ナノ材料工学研究</t>
  </si>
  <si>
    <t>荒尾　与史彦</t>
  </si>
  <si>
    <t>固体物理研究</t>
  </si>
  <si>
    <t>小山　泰正</t>
  </si>
  <si>
    <t>凝縮系の理論物理研究</t>
  </si>
  <si>
    <t>山中　由也</t>
  </si>
  <si>
    <t>量子物性科学研究</t>
  </si>
  <si>
    <t>山本　知之</t>
  </si>
  <si>
    <t>高温物理化学研究</t>
  </si>
  <si>
    <t>分子ナノ工学研究</t>
  </si>
  <si>
    <t>谷井　孝至</t>
  </si>
  <si>
    <t>ナノデバイス研究</t>
  </si>
  <si>
    <t>川原田　洋</t>
  </si>
  <si>
    <t>マイクロシステム研究</t>
  </si>
  <si>
    <t>庄子　習一</t>
  </si>
  <si>
    <t>ナノ材料情報学研究</t>
  </si>
  <si>
    <t>渡邉　孝信</t>
  </si>
  <si>
    <t>機能フォトニクス研究</t>
  </si>
  <si>
    <t>宇高　勝之</t>
  </si>
  <si>
    <t>柳澤　政生</t>
  </si>
  <si>
    <t>高位検証技術研究</t>
  </si>
  <si>
    <t>集積システム設計研究</t>
  </si>
  <si>
    <t>無線通信回路技術研究</t>
  </si>
  <si>
    <t>光電波融合システム研究</t>
  </si>
  <si>
    <t>川西　哲也</t>
  </si>
  <si>
    <t>半導体ナノデバイス物理工学研究</t>
  </si>
  <si>
    <t>先端メディアと人間工学研究</t>
  </si>
  <si>
    <t>河合　隆史</t>
  </si>
  <si>
    <t>音コミュニケーション科学研究</t>
  </si>
  <si>
    <t>及川　靖広</t>
  </si>
  <si>
    <t>音楽情報科学研究</t>
  </si>
  <si>
    <t>菅野　由弘</t>
  </si>
  <si>
    <t>デジタルメディア表現研究</t>
  </si>
  <si>
    <t>坂井　滋和</t>
  </si>
  <si>
    <t>動的知能表現システム研究</t>
  </si>
  <si>
    <t>尾形　哲也</t>
  </si>
  <si>
    <t>生命表現研究</t>
  </si>
  <si>
    <t>郡司　幸夫</t>
  </si>
  <si>
    <t>認知科学研究</t>
  </si>
  <si>
    <t>渡邊　克巳</t>
  </si>
  <si>
    <t>ヒューマンメディアテクノロジー研究</t>
  </si>
  <si>
    <t>橋田　朋子</t>
  </si>
  <si>
    <t>ワイヤレスアクセス研究</t>
  </si>
  <si>
    <t>嶋本　薫</t>
  </si>
  <si>
    <t>マルチメディア情報流通システム研究</t>
  </si>
  <si>
    <t>亀山　渉</t>
  </si>
  <si>
    <t>オーディオビジュアル情報処理研究</t>
  </si>
  <si>
    <t>渡辺　裕</t>
  </si>
  <si>
    <t>分散コンピューティングシステム研究</t>
  </si>
  <si>
    <t>中里　秀則</t>
  </si>
  <si>
    <t>情報アクセス研究</t>
  </si>
  <si>
    <t>酒井　哲也</t>
  </si>
  <si>
    <t>バイオインフォマティクス研究</t>
  </si>
  <si>
    <t>メディアインテリジェンス研究</t>
  </si>
  <si>
    <t>小川　哲司</t>
  </si>
  <si>
    <t>生命情報解析研究</t>
  </si>
  <si>
    <t>清水　佳奈</t>
  </si>
  <si>
    <t>情報システム性能評価研究</t>
  </si>
  <si>
    <t>内田　真人</t>
  </si>
  <si>
    <t>計算機言語論研究</t>
  </si>
  <si>
    <t>寺内　多智弘</t>
  </si>
  <si>
    <t>自律エージェント工学研究</t>
  </si>
  <si>
    <t>情報セキュリティ研究</t>
  </si>
  <si>
    <t>最適化・学習システム研究</t>
  </si>
  <si>
    <t>笠井　裕之</t>
  </si>
  <si>
    <t>自然言語処理研究</t>
  </si>
  <si>
    <t>河原　大輔</t>
  </si>
  <si>
    <t>暗号プロトコル研究</t>
  </si>
  <si>
    <t>佐古　和恵</t>
  </si>
  <si>
    <t>材料物理化学研究</t>
  </si>
  <si>
    <t>伊藤　公久</t>
  </si>
  <si>
    <t>材料結晶物理学研究</t>
  </si>
  <si>
    <t>量子材料物理学研究</t>
  </si>
  <si>
    <t>材料物性科学研究</t>
  </si>
  <si>
    <t>材料反応動力学研究</t>
  </si>
  <si>
    <t>国吉　ニルソン</t>
  </si>
  <si>
    <t>非晶質材料物理学研究</t>
  </si>
  <si>
    <t>平田　秋彦</t>
  </si>
  <si>
    <t>材料計算数理研究</t>
  </si>
  <si>
    <t>数理材料学研究</t>
  </si>
  <si>
    <t>マイクロ・ナノ構造研究</t>
  </si>
  <si>
    <t>結晶制御工学研究</t>
  </si>
  <si>
    <t>材料表面化学研究</t>
  </si>
  <si>
    <t>比較建築史方法研究</t>
  </si>
  <si>
    <t>小岩　正樹</t>
  </si>
  <si>
    <t>歴史工学・建築表現史研究</t>
  </si>
  <si>
    <t>中谷　礼仁</t>
  </si>
  <si>
    <t>建築社会論研究</t>
  </si>
  <si>
    <t>渡邊　大志</t>
  </si>
  <si>
    <t>建築意匠論研究</t>
  </si>
  <si>
    <t>建築情報論研究</t>
  </si>
  <si>
    <t>小林　恵吾</t>
  </si>
  <si>
    <t>建築空間論研究</t>
  </si>
  <si>
    <t>景観・地域デザイン研究</t>
  </si>
  <si>
    <t>後藤　春彦</t>
  </si>
  <si>
    <t>都市空間・環境デザイン研究</t>
  </si>
  <si>
    <t>有賀　隆</t>
  </si>
  <si>
    <t>建築防災研究</t>
  </si>
  <si>
    <t>建築環境研究</t>
  </si>
  <si>
    <t>田邉　新一</t>
  </si>
  <si>
    <t>連続体力学研究</t>
  </si>
  <si>
    <t>前田　寿朗</t>
  </si>
  <si>
    <t>建築生産マネジメント研究</t>
  </si>
  <si>
    <t>建築構法研究</t>
  </si>
  <si>
    <t>建築材料研究</t>
  </si>
  <si>
    <t>輿石　直幸</t>
  </si>
  <si>
    <t>環境メディア研究</t>
  </si>
  <si>
    <t>高口　洋人</t>
  </si>
  <si>
    <t>市街地再生デザイン研究</t>
  </si>
  <si>
    <t>矢口　哲也</t>
  </si>
  <si>
    <t>建築構造デザイン研究</t>
  </si>
  <si>
    <t>早部　安弘</t>
  </si>
  <si>
    <t>アーバンテック研究</t>
  </si>
  <si>
    <t>吉村　靖孝</t>
  </si>
  <si>
    <t>輸送機器・エネルギー材料工学研究</t>
  </si>
  <si>
    <t>吉田　誠</t>
  </si>
  <si>
    <t>システムデザイン研究</t>
  </si>
  <si>
    <t>宮下　朋之</t>
  </si>
  <si>
    <t>知能機械学研究</t>
  </si>
  <si>
    <t>菅野　重樹</t>
  </si>
  <si>
    <t>医用機械工学応用研究</t>
  </si>
  <si>
    <t>バイオ・ロボティクス研究</t>
  </si>
  <si>
    <t>エクセルギー工学研究</t>
  </si>
  <si>
    <t>中垣　隆雄</t>
  </si>
  <si>
    <t>熱エネルギー反応工学研究</t>
  </si>
  <si>
    <t>草鹿　仁</t>
  </si>
  <si>
    <t>環境調和システム機器研究</t>
  </si>
  <si>
    <t>関谷　弘志</t>
  </si>
  <si>
    <t>共創インタフェース研究</t>
  </si>
  <si>
    <t>上杉　繁</t>
  </si>
  <si>
    <t>ニューロ・ロボティクス研究</t>
  </si>
  <si>
    <t>岩田　浩康</t>
  </si>
  <si>
    <t>輸送機械生産加工学研究</t>
  </si>
  <si>
    <t>バイオメカニカルシステム研究</t>
  </si>
  <si>
    <t>フィールドロボティクス研究</t>
  </si>
  <si>
    <t>ヒューマンロボットインタフェース研究</t>
  </si>
  <si>
    <t>画像工学研究</t>
  </si>
  <si>
    <t>大谷　淳</t>
  </si>
  <si>
    <t>マイクロ・ナノ工学研究</t>
  </si>
  <si>
    <t>梅津　信二郎</t>
  </si>
  <si>
    <t>流体構造連成系応用力学研究</t>
  </si>
  <si>
    <t>滝沢　研二</t>
  </si>
  <si>
    <t>メカニカルインタラクションデザイン研究</t>
  </si>
  <si>
    <t>石村　康生</t>
  </si>
  <si>
    <t>高機能性熱防御システム研究</t>
  </si>
  <si>
    <t>Research on Fluid Mechanics of Computational Analysis</t>
  </si>
  <si>
    <t>アダプティブ・ロボティクス研究</t>
  </si>
  <si>
    <t>石井　裕之</t>
  </si>
  <si>
    <t>システムズ・メカニクス研究</t>
  </si>
  <si>
    <t>ソフトウェア工学研究</t>
  </si>
  <si>
    <t>岸　知二</t>
  </si>
  <si>
    <t>生産システム工学研究</t>
  </si>
  <si>
    <t>谷水　義隆</t>
  </si>
  <si>
    <t>人間生活工学研究</t>
  </si>
  <si>
    <t>小松原　明哲</t>
  </si>
  <si>
    <t>システム論研究</t>
  </si>
  <si>
    <t>高橋　真吾</t>
  </si>
  <si>
    <t>統計科学研究</t>
  </si>
  <si>
    <t>情報数理応用研究</t>
  </si>
  <si>
    <t>後藤　正幸</t>
  </si>
  <si>
    <t>オペレーションズリサーチ研究</t>
  </si>
  <si>
    <t>椎名　孝之</t>
  </si>
  <si>
    <t>知識情報処理研究</t>
  </si>
  <si>
    <t>菱山　玲子</t>
  </si>
  <si>
    <t>計画数理学研究</t>
  </si>
  <si>
    <t>蓮池　隆</t>
  </si>
  <si>
    <t>マルチエージェントシステム研究</t>
  </si>
  <si>
    <t>構造工学研究</t>
  </si>
  <si>
    <t>岩波　基</t>
  </si>
  <si>
    <t>構造設計研究</t>
  </si>
  <si>
    <t>佐藤　靖彦</t>
  </si>
  <si>
    <t>構造力学研究</t>
  </si>
  <si>
    <t>小野　潔</t>
  </si>
  <si>
    <t>水環境工学研究</t>
  </si>
  <si>
    <t>榊原　豊</t>
  </si>
  <si>
    <t>河川工学研究</t>
  </si>
  <si>
    <t>関根　正人</t>
  </si>
  <si>
    <t>土質力学研究</t>
  </si>
  <si>
    <t>赤木　寛一</t>
  </si>
  <si>
    <t>地盤工学研究</t>
  </si>
  <si>
    <t>都市計画研究</t>
  </si>
  <si>
    <t>佐々木　邦明</t>
  </si>
  <si>
    <t>交通計画研究</t>
  </si>
  <si>
    <t>森本　章倫</t>
  </si>
  <si>
    <t>景観・デザイン研究</t>
  </si>
  <si>
    <t>佐々木　葉</t>
  </si>
  <si>
    <t>トンネル工学研究</t>
  </si>
  <si>
    <t>海岸工学研究</t>
  </si>
  <si>
    <t>柴山　知也</t>
  </si>
  <si>
    <t>コンクリート工学研究</t>
  </si>
  <si>
    <t>秋山　充良</t>
  </si>
  <si>
    <t>環境安全工学研究</t>
  </si>
  <si>
    <t>村田　克</t>
  </si>
  <si>
    <t>大気水圏環境化学研究</t>
  </si>
  <si>
    <t>資源循環工学研究</t>
  </si>
  <si>
    <t>大和田　秀二</t>
  </si>
  <si>
    <t>素材プロセス工学研究</t>
  </si>
  <si>
    <t>岩盤・石油生産工学研究</t>
  </si>
  <si>
    <t>古井　健二</t>
  </si>
  <si>
    <t>地圏環境学研究</t>
  </si>
  <si>
    <t>資源地球化学研究</t>
  </si>
  <si>
    <t>内田　悦生</t>
  </si>
  <si>
    <t>応用鉱物学研究</t>
  </si>
  <si>
    <t>山崎　淳司</t>
  </si>
  <si>
    <t>惑星科学研究</t>
  </si>
  <si>
    <t>ティモシー・ジェイ・フェイガン</t>
  </si>
  <si>
    <t>構造岩石学研究</t>
  </si>
  <si>
    <t>高木　秀雄</t>
  </si>
  <si>
    <t>環境資源処理工学研究</t>
  </si>
  <si>
    <t>所　千晴</t>
  </si>
  <si>
    <t>物理探査工学研究</t>
  </si>
  <si>
    <t>上田　匠</t>
  </si>
  <si>
    <t>石油工学研究</t>
  </si>
  <si>
    <t>栗原　正典</t>
  </si>
  <si>
    <t>堆積学研究</t>
  </si>
  <si>
    <t>太田　亨</t>
  </si>
  <si>
    <t>進化古生物学研究</t>
  </si>
  <si>
    <t>守屋　和佳</t>
  </si>
  <si>
    <t>火山学研究</t>
  </si>
  <si>
    <t>鈴木　由希</t>
  </si>
  <si>
    <t>地球化学研究</t>
  </si>
  <si>
    <t>ライフサイクルエンジニアリング研究</t>
  </si>
  <si>
    <t>プロフィットエンジニアリング研究</t>
  </si>
  <si>
    <t>大野　高裕</t>
  </si>
  <si>
    <t>品質マネジメント研究</t>
  </si>
  <si>
    <t>棟近　雅彦</t>
  </si>
  <si>
    <t>ヒューマンファクターズマネジメント研究</t>
  </si>
  <si>
    <t>経営情報学研究</t>
  </si>
  <si>
    <t>生産・サプライチェーンマネジメント研究</t>
  </si>
  <si>
    <t>製品・サービスシステム研究</t>
  </si>
  <si>
    <t>企業戦略論研究</t>
  </si>
  <si>
    <t>数理物理学研究</t>
  </si>
  <si>
    <t>素粒子理論研究</t>
  </si>
  <si>
    <t>安倍　博之</t>
  </si>
  <si>
    <t>理論核物理学研究</t>
  </si>
  <si>
    <t>鷹野　正利</t>
  </si>
  <si>
    <t>量子力学基礎論研究</t>
  </si>
  <si>
    <t>中里　弘道</t>
  </si>
  <si>
    <t>理論宇宙物理学研究</t>
  </si>
  <si>
    <t>山田　章一</t>
  </si>
  <si>
    <t>実験宇宙物理学研究</t>
  </si>
  <si>
    <t>非平衡系物理学研究</t>
  </si>
  <si>
    <t>山崎　義弘</t>
  </si>
  <si>
    <t>複雑量子物性研究</t>
  </si>
  <si>
    <t>勝藤　拓郎</t>
  </si>
  <si>
    <t>ソフトマター物理学研究</t>
  </si>
  <si>
    <t>多辺　由佳</t>
  </si>
  <si>
    <t>実験生物物理学研究</t>
  </si>
  <si>
    <t>安田　賢二</t>
  </si>
  <si>
    <t>分子生物物理学研究</t>
  </si>
  <si>
    <t>上田　太郎</t>
  </si>
  <si>
    <t>理論生物物理学研究</t>
  </si>
  <si>
    <t>高野　光則</t>
  </si>
  <si>
    <t>高品質ビーム科学研究</t>
  </si>
  <si>
    <t>半導体デバイス工学研究</t>
  </si>
  <si>
    <t>竹内　淳</t>
  </si>
  <si>
    <t>計測・情報工学研究</t>
  </si>
  <si>
    <t>澤田　秀之</t>
  </si>
  <si>
    <t>画像情報処理研究</t>
  </si>
  <si>
    <t>森島　繁生</t>
  </si>
  <si>
    <t>放射線応用物理学研究</t>
  </si>
  <si>
    <t>片岡　淳</t>
  </si>
  <si>
    <t>素粒子実験研究</t>
  </si>
  <si>
    <t>レーザー量子物理研究</t>
  </si>
  <si>
    <t>新倉　弘倫</t>
  </si>
  <si>
    <t>量子光学研究</t>
  </si>
  <si>
    <t>青木　隆朗</t>
  </si>
  <si>
    <t>量子相関物理研究</t>
  </si>
  <si>
    <t>湯浅　一哉</t>
  </si>
  <si>
    <t>非線形物理学研究</t>
  </si>
  <si>
    <t>原山　卓久</t>
  </si>
  <si>
    <t>電子相関物理研究</t>
  </si>
  <si>
    <t>表面・界面非平衡物理学研究</t>
  </si>
  <si>
    <t>長谷川　剛</t>
  </si>
  <si>
    <t>創発物性物理研究</t>
  </si>
  <si>
    <t>望月　維人</t>
  </si>
  <si>
    <t>集積光デバイス工学研究</t>
  </si>
  <si>
    <t>北　智洋</t>
  </si>
  <si>
    <t>観測宇宙物理学研究</t>
  </si>
  <si>
    <t>井上　昭雄</t>
  </si>
  <si>
    <t>辻川　信二</t>
  </si>
  <si>
    <t>低次元物理学研究</t>
  </si>
  <si>
    <t>高山　あかり</t>
  </si>
  <si>
    <t>構造化学研究</t>
  </si>
  <si>
    <t>古川　行夫</t>
  </si>
  <si>
    <t>電子状態理論研究</t>
  </si>
  <si>
    <t>中井　浩巳</t>
  </si>
  <si>
    <t>化学合成法研究</t>
  </si>
  <si>
    <t>機能有機化学研究</t>
  </si>
  <si>
    <t>鹿又　宣弘</t>
  </si>
  <si>
    <t>反応有機化学研究</t>
  </si>
  <si>
    <t>柴田　高範</t>
  </si>
  <si>
    <t>無機反応化学研究</t>
  </si>
  <si>
    <t>石原　浩二</t>
  </si>
  <si>
    <t>錯体化学研究</t>
  </si>
  <si>
    <t>山口　正</t>
  </si>
  <si>
    <t>生物分子化学研究</t>
  </si>
  <si>
    <t>小出　隆規</t>
  </si>
  <si>
    <t>ケミカルバイオロジー研究</t>
  </si>
  <si>
    <t>中尾　洋一</t>
  </si>
  <si>
    <t>分子生物学研究</t>
  </si>
  <si>
    <t>寺田　泰比古</t>
  </si>
  <si>
    <t>光物理化学研究</t>
  </si>
  <si>
    <t>井村　考平</t>
  </si>
  <si>
    <t>無機合成化学研究</t>
  </si>
  <si>
    <t>高分子化学研究</t>
  </si>
  <si>
    <t>小柳津　研一</t>
  </si>
  <si>
    <t>触媒化学研究</t>
  </si>
  <si>
    <t>関根　泰</t>
  </si>
  <si>
    <t>松方　正彦</t>
  </si>
  <si>
    <t>応用生物化学研究</t>
  </si>
  <si>
    <t>桐村　光太郎</t>
  </si>
  <si>
    <t>応用電気化学研究</t>
  </si>
  <si>
    <t>門間　聰之</t>
  </si>
  <si>
    <t>機能表面化学研究　</t>
  </si>
  <si>
    <t>本間　敬之</t>
  </si>
  <si>
    <t>化学工学研究</t>
  </si>
  <si>
    <t>平沢　泉</t>
  </si>
  <si>
    <t>有機合成化学研究</t>
  </si>
  <si>
    <t>細川　誠二郎</t>
  </si>
  <si>
    <t>山口　潤一郎</t>
  </si>
  <si>
    <t>野田　優</t>
  </si>
  <si>
    <t>エネルギーマテリアル研究</t>
  </si>
  <si>
    <t>環境生命科学研究</t>
  </si>
  <si>
    <t>生体分子集合科学研究</t>
  </si>
  <si>
    <t>生物物性科学研究</t>
  </si>
  <si>
    <t>朝日　透</t>
  </si>
  <si>
    <t>神経生理学研究</t>
  </si>
  <si>
    <t>分子脳神経科学研究</t>
  </si>
  <si>
    <t>分子病態医化学研究</t>
  </si>
  <si>
    <t>細胞情報学研究</t>
  </si>
  <si>
    <t>生命機能材料科学研究</t>
  </si>
  <si>
    <t>武田　直也</t>
  </si>
  <si>
    <t>生命分子工学研究</t>
  </si>
  <si>
    <t>細胞骨格ロジスティクス研究</t>
  </si>
  <si>
    <t>佐藤　政充</t>
  </si>
  <si>
    <t>超電導応用研究</t>
  </si>
  <si>
    <t>石山　敦士</t>
  </si>
  <si>
    <t>コンピュータ援用電磁工学研究</t>
  </si>
  <si>
    <t>若尾　真治</t>
  </si>
  <si>
    <t>アドバンス制御研究</t>
  </si>
  <si>
    <t>渡邊　亮</t>
  </si>
  <si>
    <t>情報学習システム研究</t>
  </si>
  <si>
    <t>村田　昇</t>
  </si>
  <si>
    <t>光物性工学研究</t>
  </si>
  <si>
    <t>宗田　孝之</t>
  </si>
  <si>
    <t>生命システム研究</t>
  </si>
  <si>
    <t>高松　敦子</t>
  </si>
  <si>
    <t>細胞分子ネットワーク研究</t>
  </si>
  <si>
    <t>岩崎　秀雄</t>
  </si>
  <si>
    <t>分子細胞生物学研究</t>
  </si>
  <si>
    <t>岡野　俊行</t>
  </si>
  <si>
    <t>確率的情報処理研究</t>
  </si>
  <si>
    <t>井上　真郷</t>
  </si>
  <si>
    <t>電子・光子材料学研究</t>
  </si>
  <si>
    <t>小林　正和</t>
  </si>
  <si>
    <t>量子材料学研究</t>
  </si>
  <si>
    <t>武田　京三郎</t>
  </si>
  <si>
    <t>半導体工学研究</t>
  </si>
  <si>
    <t>牧本　俊樹</t>
  </si>
  <si>
    <t>先進電気エネルギーシステム研究</t>
  </si>
  <si>
    <t>林　泰弘</t>
  </si>
  <si>
    <t>浜田　道昭</t>
  </si>
  <si>
    <t>分子センサデバイス研究</t>
  </si>
  <si>
    <t>柳谷　隆彦</t>
  </si>
  <si>
    <t>合成生物学研究</t>
  </si>
  <si>
    <t>木賀　大介</t>
  </si>
  <si>
    <t>電動モビリティシステム研究</t>
  </si>
  <si>
    <t>近藤　圭一郎</t>
  </si>
  <si>
    <t>生物物理学研究</t>
  </si>
  <si>
    <t>坂内　博子</t>
  </si>
  <si>
    <t>生物電子計測・制御研究</t>
  </si>
  <si>
    <t>分子遺伝学研究</t>
  </si>
  <si>
    <t>大山　隆</t>
  </si>
  <si>
    <t>分子生理学研究</t>
  </si>
  <si>
    <t>加藤　尚志</t>
  </si>
  <si>
    <t>植物生理生化学研究</t>
  </si>
  <si>
    <t>園池　公毅</t>
  </si>
  <si>
    <t>物理生物学研究</t>
  </si>
  <si>
    <t>伊藤　悦朗</t>
  </si>
  <si>
    <t>細胞生物学研究</t>
  </si>
  <si>
    <t>富永　基樹</t>
  </si>
  <si>
    <t>発生生物学研究</t>
  </si>
  <si>
    <t>花嶋　かりな</t>
  </si>
  <si>
    <t>医用ロボット工学応用研究</t>
  </si>
  <si>
    <t>医用画像工学応用研究</t>
  </si>
  <si>
    <t>再生医工学応用研究</t>
  </si>
  <si>
    <t>上田　卓也</t>
  </si>
  <si>
    <t>ナノ機能表面化学研究</t>
  </si>
  <si>
    <t>ナノ電気化学研究</t>
  </si>
  <si>
    <t>ナノ材料合成化学研究</t>
  </si>
  <si>
    <t>半導体量子物理研究</t>
  </si>
  <si>
    <t>ナノキラル科学研究</t>
  </si>
  <si>
    <t>ナノ結晶化学研究</t>
  </si>
  <si>
    <t>電気化学コンピューティング研究</t>
  </si>
  <si>
    <t>ナノ構造制御研究</t>
  </si>
  <si>
    <t>鈴木　達</t>
  </si>
  <si>
    <t>村上　秀之</t>
  </si>
  <si>
    <t>バイオ分析研究</t>
  </si>
  <si>
    <t>中西　淳</t>
  </si>
  <si>
    <t>表面界面物理化学研究</t>
  </si>
  <si>
    <t>ナノ磁性材料研究</t>
  </si>
  <si>
    <t>計算電気化学研究</t>
  </si>
  <si>
    <t>低次元ナノ材料化学研究</t>
  </si>
  <si>
    <t>研究指導名</t>
    <rPh sb="0" eb="2">
      <t>ケンキュウ</t>
    </rPh>
    <rPh sb="2" eb="4">
      <t>シドウ</t>
    </rPh>
    <rPh sb="4" eb="5">
      <t>メイ</t>
    </rPh>
    <phoneticPr fontId="5"/>
  </si>
  <si>
    <t>早稲田大学基幹理工学研究科長　殿</t>
    <rPh sb="0" eb="3">
      <t>ワセダ</t>
    </rPh>
    <rPh sb="3" eb="5">
      <t>ダイガク</t>
    </rPh>
    <rPh sb="5" eb="7">
      <t>キカン</t>
    </rPh>
    <rPh sb="7" eb="10">
      <t>リコウガク</t>
    </rPh>
    <rPh sb="10" eb="13">
      <t>ケンキュウカ</t>
    </rPh>
    <rPh sb="13" eb="14">
      <t>チョウ</t>
    </rPh>
    <rPh sb="15" eb="16">
      <t>ドノ</t>
    </rPh>
    <phoneticPr fontId="5"/>
  </si>
  <si>
    <t>早稲田大学創造理工学研究科長　殿</t>
    <rPh sb="0" eb="3">
      <t>ワセダ</t>
    </rPh>
    <rPh sb="3" eb="5">
      <t>ダイガク</t>
    </rPh>
    <rPh sb="5" eb="7">
      <t>ソウゾウ</t>
    </rPh>
    <rPh sb="7" eb="10">
      <t>リコウガク</t>
    </rPh>
    <rPh sb="10" eb="13">
      <t>ケンキュウカ</t>
    </rPh>
    <rPh sb="13" eb="14">
      <t>チョウ</t>
    </rPh>
    <rPh sb="15" eb="16">
      <t>ドノ</t>
    </rPh>
    <phoneticPr fontId="5"/>
  </si>
  <si>
    <t>早稲田大学先進理工学研究科長　殿</t>
    <rPh sb="0" eb="3">
      <t>ワセダ</t>
    </rPh>
    <rPh sb="3" eb="5">
      <t>ダイガク</t>
    </rPh>
    <rPh sb="5" eb="7">
      <t>センシン</t>
    </rPh>
    <rPh sb="7" eb="10">
      <t>リコウガク</t>
    </rPh>
    <rPh sb="10" eb="13">
      <t>ケンキュウカ</t>
    </rPh>
    <rPh sb="13" eb="14">
      <t>チョウ</t>
    </rPh>
    <rPh sb="15" eb="16">
      <t>ドノ</t>
    </rPh>
    <phoneticPr fontId="5"/>
  </si>
  <si>
    <t>課程内</t>
    <rPh sb="0" eb="2">
      <t>カテイ</t>
    </rPh>
    <rPh sb="2" eb="3">
      <t>ナイ</t>
    </rPh>
    <phoneticPr fontId="5"/>
  </si>
  <si>
    <t>課程外</t>
    <rPh sb="0" eb="2">
      <t>カテイ</t>
    </rPh>
    <rPh sb="2" eb="3">
      <t>ガイ</t>
    </rPh>
    <phoneticPr fontId="5"/>
  </si>
  <si>
    <t>卒業</t>
    <rPh sb="0" eb="2">
      <t>ソツギョウ</t>
    </rPh>
    <phoneticPr fontId="5"/>
  </si>
  <si>
    <t>修了</t>
    <rPh sb="0" eb="2">
      <t>シュウリョウ</t>
    </rPh>
    <phoneticPr fontId="5"/>
  </si>
  <si>
    <t>退学</t>
    <rPh sb="0" eb="2">
      <t>タイガク</t>
    </rPh>
    <phoneticPr fontId="5"/>
  </si>
  <si>
    <t>３．申請情報</t>
    <rPh sb="2" eb="6">
      <t>シンセイジョウホウ</t>
    </rPh>
    <phoneticPr fontId="5"/>
  </si>
  <si>
    <t>研究科名</t>
    <rPh sb="0" eb="3">
      <t>ケンキュウカ</t>
    </rPh>
    <rPh sb="3" eb="4">
      <t>メイ</t>
    </rPh>
    <phoneticPr fontId="5"/>
  </si>
  <si>
    <t>専攻名</t>
    <rPh sb="0" eb="2">
      <t>センコウ</t>
    </rPh>
    <rPh sb="2" eb="3">
      <t>メイ</t>
    </rPh>
    <phoneticPr fontId="5"/>
  </si>
  <si>
    <t>２．最終学歴（在学中・退学を含む）・職歴</t>
    <rPh sb="2" eb="4">
      <t>サイシュウ</t>
    </rPh>
    <rPh sb="4" eb="6">
      <t>ガクレキ</t>
    </rPh>
    <rPh sb="7" eb="9">
      <t>ザイガク</t>
    </rPh>
    <rPh sb="9" eb="10">
      <t>チュウ</t>
    </rPh>
    <rPh sb="11" eb="13">
      <t>タイガク</t>
    </rPh>
    <rPh sb="14" eb="15">
      <t>フク</t>
    </rPh>
    <rPh sb="18" eb="20">
      <t>ショクレキ</t>
    </rPh>
    <phoneticPr fontId="5"/>
  </si>
  <si>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</si>
  <si>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</si>
  <si>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</si>
  <si>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</si>
  <si>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</si>
  <si>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</si>
  <si>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</si>
  <si>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</si>
  <si>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</si>
  <si>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</si>
  <si>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</si>
  <si>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</si>
  <si>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</si>
  <si>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</si>
  <si>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</si>
  <si>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</si>
  <si>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</si>
  <si>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</si>
  <si>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</si>
  <si>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</si>
  <si>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</si>
  <si>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</si>
  <si>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</si>
  <si>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</si>
  <si>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</si>
  <si>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</si>
  <si>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</si>
  <si>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</si>
  <si>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</si>
  <si>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</si>
  <si>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</si>
  <si>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</si>
  <si>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</si>
  <si>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</si>
  <si>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</si>
  <si>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</si>
  <si>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</si>
  <si>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</si>
  <si>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</si>
  <si>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</si>
  <si>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</si>
  <si>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</si>
  <si>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</si>
  <si>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</si>
  <si>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</si>
  <si>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</si>
  <si>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</si>
  <si>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t>
    <phoneticPr fontId="5"/>
  </si>
  <si>
    <t>科目キー</t>
  </si>
  <si>
    <t>科目クラスコード</t>
  </si>
  <si>
    <t>大学院基幹理工学研究科</t>
  </si>
  <si>
    <t>情報理工学専攻</t>
  </si>
  <si>
    <t>機械科学・航空宇宙専攻</t>
  </si>
  <si>
    <t>材料科学専攻</t>
  </si>
  <si>
    <t>大学院創造理工学研究科</t>
  </si>
  <si>
    <t>大学院先進理工学研究科</t>
  </si>
  <si>
    <t>電気・情報生命専攻</t>
  </si>
  <si>
    <t>研究指導名</t>
    <rPh sb="0" eb="5">
      <t>ケンキュウシドウメイ</t>
    </rPh>
    <phoneticPr fontId="5"/>
  </si>
  <si>
    <t>※選択してください</t>
    <phoneticPr fontId="5"/>
  </si>
  <si>
    <t>１．申請者基本情報</t>
    <rPh sb="2" eb="5">
      <t>シンセイシャ</t>
    </rPh>
    <rPh sb="5" eb="7">
      <t>キホン</t>
    </rPh>
    <rPh sb="7" eb="9">
      <t>ジョウホウ</t>
    </rPh>
    <phoneticPr fontId="5"/>
  </si>
  <si>
    <t>国籍</t>
    <rPh sb="0" eb="2">
      <t>コクセキ</t>
    </rPh>
    <phoneticPr fontId="5"/>
  </si>
  <si>
    <t>yyyy/mm/dd</t>
    <phoneticPr fontId="30"/>
  </si>
  <si>
    <t>副査６現職資格</t>
    <rPh sb="0" eb="2">
      <t>フクサ</t>
    </rPh>
    <phoneticPr fontId="5"/>
  </si>
  <si>
    <t>副査６氏名</t>
    <rPh sb="0" eb="2">
      <t>フクサ</t>
    </rPh>
    <phoneticPr fontId="5"/>
  </si>
  <si>
    <t>副査５現職資格</t>
    <phoneticPr fontId="5"/>
  </si>
  <si>
    <t>副査５氏名</t>
    <phoneticPr fontId="5"/>
  </si>
  <si>
    <t>副査４現職資格</t>
    <rPh sb="0" eb="2">
      <t>フクサ</t>
    </rPh>
    <phoneticPr fontId="5"/>
  </si>
  <si>
    <t>副査４氏名</t>
    <rPh sb="0" eb="2">
      <t>フクサ</t>
    </rPh>
    <phoneticPr fontId="5"/>
  </si>
  <si>
    <t>副査３現職資格</t>
    <rPh sb="0" eb="2">
      <t>フクサ</t>
    </rPh>
    <phoneticPr fontId="5"/>
  </si>
  <si>
    <t>副査３氏名</t>
    <rPh sb="0" eb="2">
      <t>フクサ</t>
    </rPh>
    <phoneticPr fontId="5"/>
  </si>
  <si>
    <t>副査２現職資格</t>
    <rPh sb="0" eb="2">
      <t>フクサ</t>
    </rPh>
    <phoneticPr fontId="5"/>
  </si>
  <si>
    <t>副査２氏名</t>
    <rPh sb="0" eb="2">
      <t>フクサ</t>
    </rPh>
    <phoneticPr fontId="5"/>
  </si>
  <si>
    <t>副査１現職資格</t>
    <rPh sb="0" eb="2">
      <t>フクサ</t>
    </rPh>
    <phoneticPr fontId="5"/>
  </si>
  <si>
    <t>副査１氏名</t>
    <rPh sb="0" eb="2">
      <t>フクサ</t>
    </rPh>
    <phoneticPr fontId="5"/>
  </si>
  <si>
    <t>主査現職資格</t>
    <phoneticPr fontId="5"/>
  </si>
  <si>
    <t>主査氏名</t>
    <phoneticPr fontId="5"/>
  </si>
  <si>
    <t>論文概要</t>
    <rPh sb="0" eb="2">
      <t>ロンブン</t>
    </rPh>
    <rPh sb="2" eb="4">
      <t>ガイヨウ</t>
    </rPh>
    <phoneticPr fontId="5"/>
  </si>
  <si>
    <t>学籍番号</t>
    <phoneticPr fontId="5"/>
  </si>
  <si>
    <t>生年月日</t>
    <rPh sb="0" eb="4">
      <t>セイネンガッピ</t>
    </rPh>
    <phoneticPr fontId="5"/>
  </si>
  <si>
    <t>本籍コード</t>
    <rPh sb="0" eb="2">
      <t>ホンセキ</t>
    </rPh>
    <phoneticPr fontId="5"/>
  </si>
  <si>
    <t>国籍コード</t>
    <rPh sb="0" eb="2">
      <t>コクセキ</t>
    </rPh>
    <phoneticPr fontId="5"/>
  </si>
  <si>
    <t>課程種別コード</t>
    <rPh sb="0" eb="2">
      <t>カテイ</t>
    </rPh>
    <rPh sb="2" eb="4">
      <t>シュベツ</t>
    </rPh>
    <phoneticPr fontId="5"/>
  </si>
  <si>
    <t>研究指導クラスコード</t>
    <rPh sb="0" eb="2">
      <t>ケンキュウ</t>
    </rPh>
    <rPh sb="2" eb="4">
      <t>シドウ</t>
    </rPh>
    <phoneticPr fontId="5"/>
  </si>
  <si>
    <t>研究指導科目キー</t>
    <rPh sb="0" eb="2">
      <t>ケンキュウ</t>
    </rPh>
    <rPh sb="2" eb="4">
      <t>シドウ</t>
    </rPh>
    <rPh sb="4" eb="6">
      <t>カモク</t>
    </rPh>
    <phoneticPr fontId="5"/>
  </si>
  <si>
    <t>専攻コード</t>
    <rPh sb="0" eb="2">
      <t>センコウ</t>
    </rPh>
    <phoneticPr fontId="5"/>
  </si>
  <si>
    <t>研究科コード</t>
    <rPh sb="0" eb="3">
      <t>ケンキュウカ</t>
    </rPh>
    <phoneticPr fontId="5"/>
  </si>
  <si>
    <t>学歴課程</t>
    <phoneticPr fontId="5"/>
  </si>
  <si>
    <t>学歴専攻名</t>
    <phoneticPr fontId="5"/>
  </si>
  <si>
    <t>学歴専攻コード</t>
    <phoneticPr fontId="5"/>
  </si>
  <si>
    <t>学歴学部研究科名</t>
    <phoneticPr fontId="5"/>
  </si>
  <si>
    <t>学歴学部研究科コード</t>
    <phoneticPr fontId="5"/>
  </si>
  <si>
    <t>学歴在籍状態</t>
    <rPh sb="2" eb="6">
      <t>ザイセキジョウタイ</t>
    </rPh>
    <phoneticPr fontId="5"/>
  </si>
  <si>
    <t>学歴在籍状態コード</t>
    <rPh sb="2" eb="6">
      <t>ザイセキジョウタイ</t>
    </rPh>
    <phoneticPr fontId="5"/>
  </si>
  <si>
    <t>学歴入学年月日</t>
    <rPh sb="0" eb="2">
      <t>ガクレキ</t>
    </rPh>
    <rPh sb="2" eb="4">
      <t>ニュウガク</t>
    </rPh>
    <rPh sb="4" eb="6">
      <t>ネンゲツ</t>
    </rPh>
    <rPh sb="6" eb="7">
      <t>ヒ</t>
    </rPh>
    <phoneticPr fontId="5"/>
  </si>
  <si>
    <t>申請学位コード</t>
    <rPh sb="0" eb="4">
      <t>シンセイガクイ</t>
    </rPh>
    <phoneticPr fontId="5"/>
  </si>
  <si>
    <t>申請学位</t>
    <rPh sb="0" eb="4">
      <t>シンセイガクイ</t>
    </rPh>
    <phoneticPr fontId="5"/>
  </si>
  <si>
    <t>研究倫理受講コード</t>
    <rPh sb="0" eb="2">
      <t>ケンキュウ</t>
    </rPh>
    <rPh sb="2" eb="4">
      <t>リンリ</t>
    </rPh>
    <rPh sb="4" eb="6">
      <t>ジュコウ</t>
    </rPh>
    <phoneticPr fontId="5"/>
  </si>
  <si>
    <t>研究倫理受講</t>
    <rPh sb="0" eb="2">
      <t>ケンキュウ</t>
    </rPh>
    <rPh sb="2" eb="4">
      <t>リンリ</t>
    </rPh>
    <rPh sb="4" eb="6">
      <t>ジュコウ</t>
    </rPh>
    <phoneticPr fontId="5"/>
  </si>
  <si>
    <t>予備審査実施日</t>
    <phoneticPr fontId="5"/>
  </si>
  <si>
    <t>学科コード</t>
    <rPh sb="0" eb="2">
      <t>ガッカ</t>
    </rPh>
    <phoneticPr fontId="5"/>
  </si>
  <si>
    <t>学歴修了退学年月日</t>
    <rPh sb="0" eb="2">
      <t>ガクレキ</t>
    </rPh>
    <rPh sb="2" eb="4">
      <t>シュウリョウ</t>
    </rPh>
    <rPh sb="4" eb="6">
      <t>タイガク</t>
    </rPh>
    <rPh sb="6" eb="9">
      <t>ネンガッピ</t>
    </rPh>
    <phoneticPr fontId="5"/>
  </si>
  <si>
    <t>論文題目訳</t>
    <phoneticPr fontId="5"/>
  </si>
  <si>
    <t>論文副題訳</t>
    <phoneticPr fontId="5"/>
  </si>
  <si>
    <t>運営委員会開催日</t>
    <phoneticPr fontId="5"/>
  </si>
  <si>
    <t>研究指導名　↓以下の一覧よりコピーして提出用フォームに貼り付けてください↓</t>
    <rPh sb="0" eb="5">
      <t>ケンキュウシドウメイ</t>
    </rPh>
    <rPh sb="7" eb="9">
      <t>イカ</t>
    </rPh>
    <rPh sb="10" eb="12">
      <t>イチラン</t>
    </rPh>
    <rPh sb="19" eb="21">
      <t>テイシュツ</t>
    </rPh>
    <rPh sb="21" eb="22">
      <t>ヨウ</t>
    </rPh>
    <rPh sb="27" eb="28">
      <t>ハ</t>
    </rPh>
    <rPh sb="29" eb="30">
      <t>ツ</t>
    </rPh>
    <phoneticPr fontId="5"/>
  </si>
  <si>
    <t>原子力システム工学特殊研究</t>
  </si>
  <si>
    <t>原子炉物理学特殊研究</t>
  </si>
  <si>
    <t>放射線計測工学特殊研究</t>
  </si>
  <si>
    <t>放射線応用工学特殊研究</t>
  </si>
  <si>
    <t>加速器応用理工学特殊研究Ａ</t>
  </si>
  <si>
    <t>原子力安全工学特殊研究</t>
  </si>
  <si>
    <t>原子炉熱流動工学特殊研究</t>
  </si>
  <si>
    <t>高木　直行</t>
  </si>
  <si>
    <t>山路　哲史</t>
  </si>
  <si>
    <t>認定用教員</t>
  </si>
  <si>
    <t>鷲尾　方一</t>
  </si>
  <si>
    <t>古谷　正裕</t>
  </si>
  <si>
    <r>
      <rPr>
        <sz val="22"/>
        <color theme="1"/>
        <rFont val="ＭＳ 明朝"/>
        <family val="1"/>
        <charset val="128"/>
      </rPr>
      <t>博</t>
    </r>
    <r>
      <rPr>
        <sz val="22"/>
        <color theme="1"/>
        <rFont val="Times New Roman"/>
        <family val="1"/>
      </rPr>
      <t xml:space="preserve"> </t>
    </r>
    <r>
      <rPr>
        <sz val="22"/>
        <color theme="1"/>
        <rFont val="ＭＳ 明朝"/>
        <family val="1"/>
        <charset val="128"/>
      </rPr>
      <t>士</t>
    </r>
    <r>
      <rPr>
        <sz val="22"/>
        <color theme="1"/>
        <rFont val="Times New Roman"/>
        <family val="1"/>
      </rPr>
      <t xml:space="preserve"> </t>
    </r>
    <r>
      <rPr>
        <sz val="22"/>
        <color theme="1"/>
        <rFont val="ＭＳ 明朝"/>
        <family val="1"/>
        <charset val="128"/>
      </rPr>
      <t>論</t>
    </r>
    <r>
      <rPr>
        <sz val="22"/>
        <color theme="1"/>
        <rFont val="Times New Roman"/>
        <family val="1"/>
      </rPr>
      <t xml:space="preserve"> </t>
    </r>
    <r>
      <rPr>
        <sz val="22"/>
        <color theme="1"/>
        <rFont val="ＭＳ 明朝"/>
        <family val="1"/>
        <charset val="128"/>
      </rPr>
      <t>文</t>
    </r>
    <r>
      <rPr>
        <sz val="22"/>
        <color theme="1"/>
        <rFont val="Times New Roman"/>
        <family val="1"/>
      </rPr>
      <t xml:space="preserve"> </t>
    </r>
    <r>
      <rPr>
        <sz val="22"/>
        <color theme="1"/>
        <rFont val="ＭＳ 明朝"/>
        <family val="1"/>
        <charset val="128"/>
      </rPr>
      <t>審</t>
    </r>
    <r>
      <rPr>
        <sz val="22"/>
        <color theme="1"/>
        <rFont val="Times New Roman"/>
        <family val="1"/>
      </rPr>
      <t xml:space="preserve"> </t>
    </r>
    <r>
      <rPr>
        <sz val="22"/>
        <color theme="1"/>
        <rFont val="ＭＳ 明朝"/>
        <family val="1"/>
        <charset val="128"/>
      </rPr>
      <t>査</t>
    </r>
    <r>
      <rPr>
        <sz val="22"/>
        <color theme="1"/>
        <rFont val="Times New Roman"/>
        <family val="1"/>
      </rPr>
      <t xml:space="preserve"> </t>
    </r>
    <r>
      <rPr>
        <sz val="22"/>
        <color theme="1"/>
        <rFont val="ＭＳ 明朝"/>
        <family val="1"/>
        <charset val="128"/>
      </rPr>
      <t>報</t>
    </r>
    <r>
      <rPr>
        <sz val="22"/>
        <color theme="1"/>
        <rFont val="Times New Roman"/>
        <family val="1"/>
      </rPr>
      <t xml:space="preserve"> </t>
    </r>
    <r>
      <rPr>
        <sz val="22"/>
        <color theme="1"/>
        <rFont val="ＭＳ 明朝"/>
        <family val="1"/>
        <charset val="128"/>
      </rPr>
      <t>告</t>
    </r>
    <r>
      <rPr>
        <sz val="22"/>
        <color theme="1"/>
        <rFont val="Times New Roman"/>
        <family val="1"/>
      </rPr>
      <t xml:space="preserve"> </t>
    </r>
    <r>
      <rPr>
        <sz val="22"/>
        <color theme="1"/>
        <rFont val="ＭＳ 明朝"/>
        <family val="1"/>
        <charset val="128"/>
      </rPr>
      <t>書</t>
    </r>
    <rPh sb="0" eb="1">
      <t>ヒロシ</t>
    </rPh>
    <rPh sb="2" eb="3">
      <t>シ</t>
    </rPh>
    <rPh sb="4" eb="5">
      <t>ロン</t>
    </rPh>
    <rPh sb="6" eb="7">
      <t>ブン</t>
    </rPh>
    <rPh sb="8" eb="9">
      <t>シン</t>
    </rPh>
    <rPh sb="10" eb="11">
      <t>サ</t>
    </rPh>
    <rPh sb="12" eb="13">
      <t>ホウ</t>
    </rPh>
    <rPh sb="14" eb="15">
      <t>コク</t>
    </rPh>
    <rPh sb="16" eb="17">
      <t>ショ</t>
    </rPh>
    <phoneticPr fontId="5"/>
  </si>
  <si>
    <r>
      <rPr>
        <sz val="22"/>
        <color theme="1"/>
        <rFont val="ＭＳ 明朝"/>
        <family val="1"/>
        <charset val="128"/>
      </rPr>
      <t>論　文　題　目</t>
    </r>
    <rPh sb="0" eb="1">
      <t>ロン</t>
    </rPh>
    <rPh sb="2" eb="3">
      <t>ブン</t>
    </rPh>
    <rPh sb="4" eb="5">
      <t>ダイ</t>
    </rPh>
    <rPh sb="6" eb="7">
      <t>メ</t>
    </rPh>
    <phoneticPr fontId="5"/>
  </si>
  <si>
    <r>
      <rPr>
        <sz val="22"/>
        <color theme="1"/>
        <rFont val="ＭＳ 明朝"/>
        <family val="1"/>
        <charset val="128"/>
      </rPr>
      <t>申　請　者</t>
    </r>
    <rPh sb="0" eb="1">
      <t>サル</t>
    </rPh>
    <rPh sb="2" eb="3">
      <t>ショウ</t>
    </rPh>
    <rPh sb="4" eb="5">
      <t>モノ</t>
    </rPh>
    <phoneticPr fontId="5"/>
  </si>
  <si>
    <r>
      <rPr>
        <sz val="32"/>
        <color theme="1"/>
        <rFont val="ＭＳ 明朝"/>
        <family val="1"/>
        <charset val="128"/>
      </rPr>
      <t>博　士　論　文　概　要</t>
    </r>
    <rPh sb="0" eb="1">
      <t>ヒロシ</t>
    </rPh>
    <rPh sb="2" eb="3">
      <t>シ</t>
    </rPh>
    <rPh sb="4" eb="5">
      <t>ロン</t>
    </rPh>
    <rPh sb="6" eb="7">
      <t>ブン</t>
    </rPh>
    <rPh sb="8" eb="9">
      <t>オオムネ</t>
    </rPh>
    <rPh sb="10" eb="11">
      <t>ヨウ</t>
    </rPh>
    <phoneticPr fontId="5"/>
  </si>
  <si>
    <t>三枝崎　剛</t>
  </si>
  <si>
    <t>シモセラ　エドガー</t>
  </si>
  <si>
    <t>宮本　佳明</t>
  </si>
  <si>
    <t>石田　航星</t>
  </si>
  <si>
    <t>吉中　進</t>
  </si>
  <si>
    <t>鬼頭　朋見</t>
  </si>
  <si>
    <t>下嶋　敦</t>
  </si>
  <si>
    <t>須賀　健雄</t>
  </si>
  <si>
    <t>大久保　將史</t>
  </si>
  <si>
    <t>吉竹　晋平</t>
  </si>
  <si>
    <t>細　将貴</t>
  </si>
  <si>
    <t>確率統計解析研究　</t>
  </si>
  <si>
    <t>代数的組合せ論研究</t>
  </si>
  <si>
    <t>無線通信ネットワーク研究</t>
  </si>
  <si>
    <t>無線通信ネットワーク研究　</t>
  </si>
  <si>
    <t>コンピュータグラフィックス研究</t>
  </si>
  <si>
    <t>曲面構造研究</t>
  </si>
  <si>
    <t>エネルギーシステムメカニクス研究</t>
  </si>
  <si>
    <t>複雑系生産システム研究</t>
  </si>
  <si>
    <t>イノベーション・マネジメント研究</t>
  </si>
  <si>
    <t>蓄電デバイス研究</t>
  </si>
  <si>
    <t>環境生態学研究</t>
  </si>
  <si>
    <t>進化生物学研究</t>
  </si>
  <si>
    <t>先端医療機器研究</t>
  </si>
  <si>
    <t>ナノ有機材料研究</t>
  </si>
  <si>
    <t>先端治療機器設計・開発評価研究</t>
  </si>
  <si>
    <t>先端治療機器臨床応用・開発評価研究</t>
  </si>
  <si>
    <t>循環器医工学研究</t>
  </si>
  <si>
    <t>組織再生医療研究</t>
  </si>
  <si>
    <t>分子細胞医療研究</t>
  </si>
  <si>
    <t>ナノ医療工学研究</t>
  </si>
  <si>
    <t>加速器応用理工学特殊研究B</t>
  </si>
  <si>
    <t>物理学及応用物理学研究Ａ　勝藤　拓郎</t>
  </si>
  <si>
    <t>物理学及応用物理学研究Ａ　竹内　淳</t>
  </si>
  <si>
    <t>物理学及応用物理学研究Ａ　鷹野　正利</t>
  </si>
  <si>
    <t>物理学及応用物理学研究Ａ　中里　弘道</t>
  </si>
  <si>
    <t>物理学及応用物理学研究Ａ　湯浅　一哉</t>
  </si>
  <si>
    <t>物理学及応用物理学研究Ａ　山田　章一</t>
  </si>
  <si>
    <t>物理学及応用物理学研究Ａ　山崎　義弘</t>
  </si>
  <si>
    <t>物理学及応用物理学研究Ａ　森島　繁生</t>
  </si>
  <si>
    <t>物理学及応用物理学研究Ａ　高野　光則</t>
  </si>
  <si>
    <t>物理学及応用物理学研究Ａ　寄田　浩平</t>
  </si>
  <si>
    <t>物理学及応用物理学研究Ａ　小澤　徹</t>
  </si>
  <si>
    <t>物理学及応用物理学研究Ａ　片岡　淳</t>
  </si>
  <si>
    <t>物理学及応用物理学研究Ａ　安倍　博之</t>
  </si>
  <si>
    <t>物理学及応用物理学研究Ａ　新倉　弘倫</t>
  </si>
  <si>
    <t>物理学及応用物理学研究Ａ　青木　隆朗</t>
  </si>
  <si>
    <t>物理学及応用物理学研究Ａ　原山　卓久</t>
  </si>
  <si>
    <t>物理学及応用物理学研究Ａ　上田　太郎</t>
  </si>
  <si>
    <t>物理学及応用物理学研究Ａ　安田　賢二</t>
  </si>
  <si>
    <t>物理学及応用物理学研究Ａ　長谷川　剛</t>
  </si>
  <si>
    <t>物理学及応用物理学研究Ａ　溝川　貴司</t>
  </si>
  <si>
    <t>物理学及応用物理学研究A　小池　茂昭</t>
  </si>
  <si>
    <t>物理学及応用物理学研究A　井上　昭雄</t>
  </si>
  <si>
    <t>物理学及応用物理学研究Ａ　高山　あかり</t>
  </si>
  <si>
    <t>物理学及応用物理学研究Ａ　望月　維人</t>
  </si>
  <si>
    <t>物理学及応用物理学研究Ａ　澤田　秀之</t>
  </si>
  <si>
    <t>物理学及応用物理学研究Ａ　北　智洋</t>
  </si>
  <si>
    <t>物理学及応用物理学研究Ａ　辻川　信二</t>
  </si>
  <si>
    <t>物理学及応用物理学研究Ｂ　多辺　由佳</t>
  </si>
  <si>
    <t>物理学及応用物理学研究Ｂ　竹内　淳</t>
  </si>
  <si>
    <t>物理学及応用物理学研究Ｂ　鷹野　正利</t>
  </si>
  <si>
    <t>物理学及応用物理学研究Ｂ　中里　弘道</t>
  </si>
  <si>
    <t>物理学及応用物理学研究Ｂ　湯浅　一哉</t>
  </si>
  <si>
    <t>物理学及応用物理学研究Ｂ　山田　章一</t>
  </si>
  <si>
    <t>物理学及応用物理学研究Ｂ　山崎　義弘</t>
  </si>
  <si>
    <t>物理学及応用物理学研究Ｂ　森島　繁生</t>
  </si>
  <si>
    <t>物理学及応用物理学研究Ｂ　高野　光則</t>
  </si>
  <si>
    <t>物理学及応用物理学研究Ｂ　寄田　浩平</t>
  </si>
  <si>
    <t>物理学及応用物理学研究Ｂ　小澤　徹</t>
  </si>
  <si>
    <t>物理学及応用物理学研究Ｂ　片岡　淳</t>
  </si>
  <si>
    <t>物理学及応用物理学研究Ｂ　安倍　博之</t>
  </si>
  <si>
    <t>物理学及応用物理学研究Ｂ　新倉　弘倫</t>
  </si>
  <si>
    <t>物理学及応用物理学研究Ｂ　青木　隆朗</t>
  </si>
  <si>
    <t>物理学及応用物理学研究Ｂ　原山　卓久</t>
  </si>
  <si>
    <t>物理学及応用物理学研究Ｂ　上田　太郎</t>
  </si>
  <si>
    <t>物理学及応用物理学研究Ｂ　安田　賢二</t>
  </si>
  <si>
    <t>物理学及応用物理学研究Ｂ　長谷川　剛</t>
  </si>
  <si>
    <t>物理学及応用物理学研究Ｂ　溝川　貴司</t>
  </si>
  <si>
    <t>物理学及応用物理学研究B　小池　茂昭</t>
  </si>
  <si>
    <t>物理学及応用物理学研究B　井上　昭雄</t>
  </si>
  <si>
    <t>物理学及応用物理学研究Ｂ　高山　あかり</t>
  </si>
  <si>
    <t>物理学及応用物理学研究Ｂ　望月　維人</t>
  </si>
  <si>
    <t>物理学及応用物理学研究Ｂ　澤田　秀之</t>
  </si>
  <si>
    <t>物理学及応用物理学研究Ｂ　北　智洋</t>
  </si>
  <si>
    <t>物理学及応用物理学研究Ｂ　辻川　信二</t>
  </si>
  <si>
    <t>化学・生命化学研究　鹿又　宣弘</t>
  </si>
  <si>
    <t>化学・生命化学研究　中田　雅久</t>
  </si>
  <si>
    <t>化学・生命化学研究　中井　浩巳</t>
  </si>
  <si>
    <t>化学・生命化学研究　柴田　高範</t>
  </si>
  <si>
    <t>化学・生命化学研究　山口　正</t>
  </si>
  <si>
    <t>化学・生命化学研究　中尾　洋一</t>
  </si>
  <si>
    <t>化学・生命化学研究　小出　隆規</t>
  </si>
  <si>
    <t>化学・生命化学研究　寺田　泰比古</t>
  </si>
  <si>
    <t>化学・生命化学研究　井村　考平</t>
  </si>
  <si>
    <t>応用化学研究Ａ　小柳津　研一</t>
  </si>
  <si>
    <t>応用化学研究Ａ　松方　正彦</t>
  </si>
  <si>
    <t>応用化学研究Ａ　桐村　光太郎</t>
  </si>
  <si>
    <t>応用化学研究Ａ　菅原　義之</t>
  </si>
  <si>
    <t>応用化学研究Ａ　平沢　泉</t>
  </si>
  <si>
    <t>応用化学研究Ａ　本間　敬之</t>
  </si>
  <si>
    <t>応用化学研究Ａ　木野　邦器</t>
  </si>
  <si>
    <t>応用化学研究Ａ　細川　誠二郎</t>
  </si>
  <si>
    <t>応用化学研究Ａ　下嶋　敦</t>
  </si>
  <si>
    <t>応用化学研究Ａ　野田　優</t>
  </si>
  <si>
    <t>応用化学研究Ａ　山口　潤一郎</t>
  </si>
  <si>
    <t>応用化学研究Ａ　門間　聰之</t>
  </si>
  <si>
    <t>応用化学研究Ｂ　関根　泰</t>
  </si>
  <si>
    <t>応用化学研究Ｂ　松方　正彦</t>
  </si>
  <si>
    <t>応用化学研究Ｂ　桐村　光太郎</t>
  </si>
  <si>
    <t>応用化学研究Ｂ　菅原　義之</t>
  </si>
  <si>
    <t>応用化学研究Ｂ　平沢　泉</t>
  </si>
  <si>
    <t>応用化学研究Ｂ　本間　敬之</t>
  </si>
  <si>
    <t>応用化学研究Ｂ　木野　邦器</t>
  </si>
  <si>
    <t>応用化学研究Ｂ　細川　誠二郎</t>
  </si>
  <si>
    <t>応用化学研究Ｂ　下嶋　敦</t>
  </si>
  <si>
    <t>応用化学研究Ｂ　野田　優</t>
  </si>
  <si>
    <t>応用化学研究Ｂ　門間　聰之</t>
  </si>
  <si>
    <t>応用化学研究Ｂ　山口　潤一郎</t>
  </si>
  <si>
    <t>生命医科学研究　朝日　透</t>
  </si>
  <si>
    <t>生命医科学研究　常田　聡</t>
  </si>
  <si>
    <t>生命医科学研究　武田　直也</t>
  </si>
  <si>
    <t>生命医科学研究　仙波　憲太郎</t>
  </si>
  <si>
    <t>生命医科学研究　合田　亘人</t>
  </si>
  <si>
    <t>生命医科学研究　大島　登志男</t>
  </si>
  <si>
    <t>生命医科学研究　井上　貴文</t>
  </si>
  <si>
    <t>生命医科学研究　佐藤　政充</t>
  </si>
  <si>
    <t>生命医科学研究　武岡　真司</t>
  </si>
  <si>
    <t>生命医科学研究　竹山　春子</t>
  </si>
  <si>
    <t>生命医科学研究　高西　淳夫</t>
  </si>
  <si>
    <t>電気・情報生命研究Ａ　林　泰弘</t>
  </si>
  <si>
    <t>電気・情報生命研究Ａ　石山　敦士</t>
  </si>
  <si>
    <t>電気・情報生命研究Ａ　宗田　孝之</t>
  </si>
  <si>
    <t>電気・情報生命研究Ａ　若尾　真治</t>
  </si>
  <si>
    <t>電気・情報生命研究Ａ　武田　京三郎</t>
  </si>
  <si>
    <t>電気・情報生命研究Ａ　小林　正和</t>
  </si>
  <si>
    <t>電気・情報生命研究Ａ　渡邊　亮</t>
  </si>
  <si>
    <t>電気・情報生命研究Ａ　高松　敦子</t>
  </si>
  <si>
    <t>電気・情報生命研究Ａ　岩崎　秀雄</t>
  </si>
  <si>
    <t>電気・情報生命研究Ａ　井上　真郷</t>
  </si>
  <si>
    <t>電気・情報生命研究Ａ　岡野　俊行</t>
  </si>
  <si>
    <t>電気・情報生命研究Ａ　牧本　俊樹</t>
  </si>
  <si>
    <t>電気・情報生命研究Ａ　浜田　道昭</t>
  </si>
  <si>
    <t>電気・情報生命研究Ａ　柴田　重信</t>
  </si>
  <si>
    <t>電気・情報生命研究Ａ　柳谷　隆彦</t>
  </si>
  <si>
    <t>電気・情報生命研究Ａ　木賀　大介</t>
  </si>
  <si>
    <t>電気・情報生命研究A　坂内　博子</t>
  </si>
  <si>
    <t>電気・情報生命研究Ａ　大久保　將史</t>
  </si>
  <si>
    <t>電気・情報生命研究Ｂ　村田　昇</t>
  </si>
  <si>
    <t>電気・情報生命研究Ｂ　石山　敦士</t>
  </si>
  <si>
    <t>電気・情報生命研究Ｂ　宗田　孝之</t>
  </si>
  <si>
    <t>電気・情報生命研究Ｂ　若尾　真治</t>
  </si>
  <si>
    <t>電気・情報生命研究Ｂ　武田　京三郎</t>
  </si>
  <si>
    <t>電気・情報生命研究Ｂ　小林　正和</t>
  </si>
  <si>
    <t>電気・情報生命研究Ｂ　渡邊　亮</t>
  </si>
  <si>
    <t>電気・情報生命研究Ｂ　高松　敦子</t>
  </si>
  <si>
    <t>電気・情報生命研究Ｂ　岩崎　秀雄</t>
  </si>
  <si>
    <t>電気・情報生命研究Ｂ　井上　真郷</t>
  </si>
  <si>
    <t>電気・情報生命研究Ｂ　岡野　俊行</t>
  </si>
  <si>
    <t>電気・情報生命研究Ｂ　牧本　俊樹</t>
  </si>
  <si>
    <t>電気・情報生命研究Ｂ　浜田　道昭</t>
  </si>
  <si>
    <t>電気・情報生命研究Ｂ　柴田　重信</t>
  </si>
  <si>
    <t>電気・情報生命研究Ｂ　柳谷　隆彦</t>
  </si>
  <si>
    <t>電気・情報生命研究Ｂ　木賀　大介</t>
  </si>
  <si>
    <t>電気・情報生命研究B　坂内　博子</t>
  </si>
  <si>
    <t>電気・情報生命研究Ｂ　大久保　將史</t>
  </si>
  <si>
    <t>入学年月日Check</t>
    <rPh sb="0" eb="5">
      <t>ニュウガクネンガッピ</t>
    </rPh>
    <phoneticPr fontId="5"/>
  </si>
  <si>
    <t>⑤</t>
    <phoneticPr fontId="5"/>
  </si>
  <si>
    <t>学籍番号Check</t>
    <rPh sb="0" eb="4">
      <t>ガクセキバンゴウ</t>
    </rPh>
    <phoneticPr fontId="5"/>
  </si>
  <si>
    <t>①</t>
    <phoneticPr fontId="5"/>
  </si>
  <si>
    <t>研究科Check</t>
    <rPh sb="0" eb="3">
      <t>ケンキュウカ</t>
    </rPh>
    <phoneticPr fontId="5"/>
  </si>
  <si>
    <t>②</t>
    <phoneticPr fontId="5"/>
  </si>
  <si>
    <t>専攻Check</t>
    <rPh sb="0" eb="2">
      <t>センコウ</t>
    </rPh>
    <phoneticPr fontId="5"/>
  </si>
  <si>
    <t>③</t>
    <phoneticPr fontId="5"/>
  </si>
  <si>
    <t>Checck対象</t>
    <rPh sb="6" eb="8">
      <t>タイショウ</t>
    </rPh>
    <phoneticPr fontId="5"/>
  </si>
  <si>
    <t>④</t>
    <phoneticPr fontId="5"/>
  </si>
  <si>
    <t>④=1 &amp; ③=1 &amp; ①=1</t>
    <phoneticPr fontId="5"/>
  </si>
  <si>
    <t>④=1 &amp; ③=1 &amp; ①=2</t>
  </si>
  <si>
    <t>④=1 &amp; ③=2</t>
    <phoneticPr fontId="5"/>
  </si>
  <si>
    <t>④=1 &amp; ③=3 &amp; ⑤=1</t>
    <phoneticPr fontId="5"/>
  </si>
  <si>
    <t>④=1 &amp; ③=3 &amp; ⑤=2</t>
  </si>
  <si>
    <t>This form is for applicants who write their dissertation in "English"
Applicants who write in Japanese shall use the form for Japanese.</t>
    <phoneticPr fontId="5"/>
  </si>
  <si>
    <t>Student Number
（for "Kateinai" applicants only)</t>
    <phoneticPr fontId="5"/>
  </si>
  <si>
    <t xml:space="preserve">"※If you are in ""Kateigai""category, leave this section blank.
If you are within 3 years after withdrawal, please enter your Student Number  when you were enrolled."   
</t>
    <phoneticPr fontId="5"/>
  </si>
  <si>
    <t>Family name</t>
    <phoneticPr fontId="5"/>
  </si>
  <si>
    <t>Full name in Katakana</t>
  </si>
  <si>
    <t>Full name in English</t>
  </si>
  <si>
    <t>Date of birth（YYYY/MM/DD）</t>
    <phoneticPr fontId="5"/>
  </si>
  <si>
    <t>Nationality</t>
    <phoneticPr fontId="5"/>
  </si>
  <si>
    <t>Email address 1（Waseda mail address）</t>
    <phoneticPr fontId="5"/>
  </si>
  <si>
    <t>Email address 2（Other address)</t>
    <phoneticPr fontId="5"/>
  </si>
  <si>
    <t>※Please select.</t>
  </si>
  <si>
    <t>Graduate School of Fundamental Science and Engineering</t>
  </si>
  <si>
    <t>Doctor of Engineering</t>
  </si>
  <si>
    <t>Department of Pure and Applied Mathematics</t>
  </si>
  <si>
    <t>Enrolled</t>
  </si>
  <si>
    <t>Graduated</t>
  </si>
  <si>
    <t>Japanese</t>
  </si>
  <si>
    <t>Graduate School of Creative Science and Engineering</t>
  </si>
  <si>
    <t>Doctor of Science</t>
  </si>
  <si>
    <t>Withdrew</t>
  </si>
  <si>
    <t>South Korean</t>
  </si>
  <si>
    <t>Graduate School of Advanced Science and Engineering</t>
  </si>
  <si>
    <t>Doctor of Architecture</t>
  </si>
  <si>
    <t>Department of Applied Mechanics and Aerospace Engineering</t>
  </si>
  <si>
    <t>Chinese</t>
  </si>
  <si>
    <t>Other</t>
  </si>
  <si>
    <t>Doctor of Management Engineering</t>
  </si>
  <si>
    <t>Others</t>
  </si>
  <si>
    <t>Department of Electronic and Physical Systems</t>
  </si>
  <si>
    <t>Doctor of Biomedical Science</t>
  </si>
  <si>
    <t>Department of Intermedia Studies</t>
  </si>
  <si>
    <r>
      <t>K</t>
    </r>
    <r>
      <rPr>
        <sz val="11"/>
        <color indexed="8"/>
        <rFont val="ＭＳ Ｐゴシック"/>
        <family val="3"/>
        <charset val="128"/>
      </rPr>
      <t>ateigai</t>
    </r>
  </si>
  <si>
    <t>Doctor of Life Science</t>
  </si>
  <si>
    <t>Department of Computer Science and Communications Engineering</t>
  </si>
  <si>
    <t>Department of Materials Science</t>
  </si>
  <si>
    <t>Department of Architecture</t>
  </si>
  <si>
    <t>Department of Modern Mechanical Engineering</t>
  </si>
  <si>
    <t>Department of Industrial and Management Systems Engineering</t>
  </si>
  <si>
    <t>Department of Civil and Environmental Engineering</t>
  </si>
  <si>
    <t>Department of Earth Sciences, Resources and Environmental Engineering</t>
  </si>
  <si>
    <t>Department of Business Design &amp; Management</t>
  </si>
  <si>
    <t>Department of Pure and Applied Physics</t>
  </si>
  <si>
    <t>Department of Chemistry and Biochemistry</t>
  </si>
  <si>
    <t>Department of Applied Chemistry</t>
  </si>
  <si>
    <t>Department of Life Science and Medical Bioscience</t>
  </si>
  <si>
    <t>Department of Electrical Engineering and Bioscience</t>
  </si>
  <si>
    <t>Department of Integrative Bioscience and Biomedical Engineering</t>
  </si>
  <si>
    <t>Department of Nanoscience and Nanoengineering</t>
  </si>
  <si>
    <t>Cooperative Major in Advanced Biomedical Sciences</t>
  </si>
  <si>
    <t>Cooperative Major in Advanced Health Science</t>
  </si>
  <si>
    <t>Cooperative Major in Nuclear Energy</t>
  </si>
  <si>
    <t>Department of Advanced Science and Engineering</t>
  </si>
  <si>
    <t>※Please select.</t>
    <phoneticPr fontId="5"/>
  </si>
  <si>
    <t>Education・Occupation</t>
  </si>
  <si>
    <t xml:space="preserve">Please fill in your current enrolled graduate school. If you have withdrawn from school, please fill in the name of your withdrawn school. </t>
  </si>
  <si>
    <t>※If applicable</t>
  </si>
  <si>
    <t>If you have a foreign national, please choose "- Foreign nationals"</t>
  </si>
  <si>
    <t>Date of admission
(yyyy/mm/dd)</t>
    <phoneticPr fontId="5"/>
  </si>
  <si>
    <t>Current status</t>
    <phoneticPr fontId="5"/>
  </si>
  <si>
    <t>Name of graduate school</t>
    <phoneticPr fontId="5"/>
  </si>
  <si>
    <t>Program</t>
    <phoneticPr fontId="5"/>
  </si>
  <si>
    <t>Your current job status</t>
    <phoneticPr fontId="5"/>
  </si>
  <si>
    <t>If you select others, write down details</t>
  </si>
  <si>
    <t>If you select others, write down details</t>
    <phoneticPr fontId="5"/>
  </si>
  <si>
    <t xml:space="preserve">※If applicable
</t>
    <phoneticPr fontId="5"/>
  </si>
  <si>
    <t>Information of Application for Doctorate</t>
    <phoneticPr fontId="5"/>
  </si>
  <si>
    <t>Graduate School you apply to for doctorate</t>
    <phoneticPr fontId="5"/>
  </si>
  <si>
    <t>Department you apply to for doctorate</t>
    <phoneticPr fontId="5"/>
  </si>
  <si>
    <t>Kateinai or Kateigai</t>
    <phoneticPr fontId="5"/>
  </si>
  <si>
    <t>degree</t>
  </si>
  <si>
    <t>Dissertation Title</t>
  </si>
  <si>
    <t>Dissertation Title in Japanese</t>
  </si>
  <si>
    <t>Subtitle</t>
  </si>
  <si>
    <t>Subtitle in Japanese</t>
  </si>
  <si>
    <t xml:space="preserve">Synopsis
（about 100 words）
</t>
  </si>
  <si>
    <t>Taking courses for research ethics</t>
    <phoneticPr fontId="5"/>
  </si>
  <si>
    <t>4．Screening information（※Regarding the screening schedule, you need to consult with your supervisor.)</t>
  </si>
  <si>
    <t>Date for Graduate School Steering Committee accepting your application
（YYYY/MM/DD）</t>
  </si>
  <si>
    <t>Referee</t>
  </si>
  <si>
    <t>Principal Referee</t>
  </si>
  <si>
    <t>Referee 1</t>
  </si>
  <si>
    <t>Referee 2</t>
  </si>
  <si>
    <t>Referee 3</t>
  </si>
  <si>
    <t>Referee 4</t>
  </si>
  <si>
    <t>Referee 5</t>
  </si>
  <si>
    <t>Referee 6</t>
  </si>
  <si>
    <t>Waseda University</t>
    <phoneticPr fontId="5"/>
  </si>
  <si>
    <t>(Applicant Name)</t>
    <phoneticPr fontId="5"/>
  </si>
  <si>
    <r>
      <t>Full Name</t>
    </r>
    <r>
      <rPr>
        <sz val="11"/>
        <color theme="1"/>
        <rFont val="ＭＳ Ｐ明朝"/>
        <family val="1"/>
        <charset val="128"/>
      </rPr>
      <t>：</t>
    </r>
  </si>
  <si>
    <t>seal or signature</t>
    <phoneticPr fontId="5"/>
  </si>
  <si>
    <t>Date Submitted(yyyy/mm/dd):</t>
    <phoneticPr fontId="5"/>
  </si>
  <si>
    <t>[Form No. 2]</t>
    <phoneticPr fontId="5"/>
  </si>
  <si>
    <t>How to fill in the field</t>
    <phoneticPr fontId="5"/>
  </si>
  <si>
    <t>Rquired field</t>
    <phoneticPr fontId="5"/>
  </si>
  <si>
    <t>If applicable</t>
    <phoneticPr fontId="5"/>
  </si>
  <si>
    <t>Full name 
in Katakana</t>
    <phoneticPr fontId="5"/>
  </si>
  <si>
    <t>Full name 
in Kanji (if applicable)</t>
    <phoneticPr fontId="5"/>
  </si>
  <si>
    <t>Full name
 in English</t>
    <phoneticPr fontId="5"/>
  </si>
  <si>
    <t>date of birth</t>
    <phoneticPr fontId="5"/>
  </si>
  <si>
    <t>Current address
in Japan</t>
    <phoneticPr fontId="30"/>
  </si>
  <si>
    <t>Sex</t>
    <phoneticPr fontId="30"/>
  </si>
  <si>
    <r>
      <rPr>
        <sz val="10"/>
        <color theme="1"/>
        <rFont val="Meiryo UI"/>
        <family val="2"/>
        <charset val="128"/>
      </rPr>
      <t>～</t>
    </r>
  </si>
  <si>
    <t>Signature</t>
    <phoneticPr fontId="5"/>
  </si>
  <si>
    <t>Permanent domicile</t>
    <phoneticPr fontId="30"/>
  </si>
  <si>
    <t>Nationality</t>
    <phoneticPr fontId="5"/>
  </si>
  <si>
    <t>Year</t>
  </si>
  <si>
    <t>Month</t>
  </si>
  <si>
    <t>Completed</t>
  </si>
  <si>
    <t>Transferred</t>
  </si>
  <si>
    <t>Current student</t>
  </si>
  <si>
    <t>High School</t>
    <phoneticPr fontId="5"/>
  </si>
  <si>
    <t>University</t>
    <phoneticPr fontId="5"/>
  </si>
  <si>
    <t>Graduate School/Master Program</t>
    <phoneticPr fontId="30"/>
  </si>
  <si>
    <t>Graduate School /Doctoral Program</t>
    <phoneticPr fontId="30"/>
  </si>
  <si>
    <t>Master’s degree
you have obtained</t>
    <phoneticPr fontId="30"/>
  </si>
  <si>
    <t>Doctor’s degree 
you have obtained</t>
    <phoneticPr fontId="30"/>
  </si>
  <si>
    <t>Name of degree</t>
  </si>
  <si>
    <t>Name of degree</t>
    <phoneticPr fontId="5"/>
  </si>
  <si>
    <t>Name of University</t>
  </si>
  <si>
    <t>Name of University</t>
    <phoneticPr fontId="30"/>
  </si>
  <si>
    <t>degree date</t>
    <phoneticPr fontId="5"/>
  </si>
  <si>
    <t>degree date</t>
    <phoneticPr fontId="5"/>
  </si>
  <si>
    <t xml:space="preserve">Occupation </t>
    <phoneticPr fontId="30"/>
  </si>
  <si>
    <t>Occupational history (with indication of job title, qualification, )</t>
  </si>
  <si>
    <t>Starting date</t>
    <phoneticPr fontId="5"/>
  </si>
  <si>
    <t>Resigned date</t>
    <phoneticPr fontId="30"/>
  </si>
  <si>
    <r>
      <rPr>
        <sz val="10"/>
        <color theme="1"/>
        <rFont val="Meiryo UI"/>
        <family val="3"/>
        <charset val="128"/>
      </rPr>
      <t>～</t>
    </r>
  </si>
  <si>
    <t>Month</t>
    <phoneticPr fontId="5"/>
  </si>
  <si>
    <t>Current job</t>
  </si>
  <si>
    <t xml:space="preserve">Academies you belong to &amp; social activities </t>
  </si>
  <si>
    <t>Awards</t>
    <phoneticPr fontId="5"/>
  </si>
  <si>
    <r>
      <rPr>
        <sz val="10"/>
        <color theme="1"/>
        <rFont val="ＭＳ Ｐ明朝"/>
        <family val="1"/>
        <charset val="128"/>
      </rPr>
      <t>※</t>
    </r>
    <r>
      <rPr>
        <sz val="10"/>
        <color theme="1"/>
        <rFont val="Times New Roman"/>
        <family val="1"/>
      </rPr>
      <t>Please select.</t>
    </r>
    <phoneticPr fontId="5"/>
  </si>
  <si>
    <r>
      <t xml:space="preserve">Occupation </t>
    </r>
    <r>
      <rPr>
        <b/>
        <sz val="10"/>
        <color theme="1"/>
        <rFont val="Meiryo UI"/>
        <family val="3"/>
        <charset val="128"/>
      </rPr>
      <t>（</t>
    </r>
    <r>
      <rPr>
        <b/>
        <sz val="10"/>
        <color theme="1"/>
        <rFont val="Times New Roman"/>
        <family val="1"/>
      </rPr>
      <t>Except current job</t>
    </r>
    <r>
      <rPr>
        <b/>
        <sz val="10"/>
        <color theme="1"/>
        <rFont val="Meiryo UI"/>
        <family val="3"/>
        <charset val="128"/>
      </rPr>
      <t>）</t>
    </r>
    <phoneticPr fontId="30"/>
  </si>
  <si>
    <t>Male</t>
    <phoneticPr fontId="5"/>
  </si>
  <si>
    <t>Female</t>
    <phoneticPr fontId="5"/>
  </si>
  <si>
    <t>Waseda University</t>
    <phoneticPr fontId="5"/>
  </si>
  <si>
    <t>(Applicant Name)</t>
    <phoneticPr fontId="5"/>
  </si>
  <si>
    <t>Waseda University Graduate School of Advanced Science and Engineering AND Tokyo Women’s Medical University Graduate School of Medicine</t>
  </si>
  <si>
    <t>Tokyo Women’s Medical University Graduate School of Medicine AND Waseda University Graduate School of Advanced Science and Engineering</t>
  </si>
  <si>
    <t>Waseda University Graduate School of Advanced Science and Engineering AND Tokyo University of Agriculture and Technology Graduate School of Bio-Applications and Systems Engineering</t>
  </si>
  <si>
    <t>Waseda University Graduate School of Advanced Science and Engineering AND Tokyo City University Graduate School of Engineering</t>
  </si>
  <si>
    <t>Waseda University Graduate School of Advanced Science and Engineering AND Tokyo City University Graduate School of Integrative Science and Engineering</t>
  </si>
  <si>
    <t>Waseda University ※Please select.</t>
  </si>
  <si>
    <t>To The President of Waseda University</t>
    <phoneticPr fontId="5"/>
  </si>
  <si>
    <t>Current Address</t>
    <phoneticPr fontId="5"/>
  </si>
  <si>
    <t>Seal</t>
    <phoneticPr fontId="5"/>
  </si>
  <si>
    <t>Notes</t>
    <phoneticPr fontId="5"/>
  </si>
  <si>
    <t>2. Selected Language in Foreign Language Examination:</t>
    <phoneticPr fontId="5"/>
  </si>
  <si>
    <t>3. Curriculum Vitae    1 copy ( referred to attached)</t>
    <phoneticPr fontId="5"/>
  </si>
  <si>
    <t>5. Dissertation(referred to attached)</t>
    <phoneticPr fontId="5"/>
  </si>
  <si>
    <t>Subtitle:</t>
    <phoneticPr fontId="5"/>
  </si>
  <si>
    <t>Dissertation Title in Japanese:</t>
    <phoneticPr fontId="5"/>
  </si>
  <si>
    <t>Subtitle
in Japanese:</t>
    <phoneticPr fontId="5"/>
  </si>
  <si>
    <t>6. Publication Date of Dissertation</t>
    <phoneticPr fontId="5"/>
  </si>
  <si>
    <t>Full Text/Summary</t>
    <phoneticPr fontId="5"/>
  </si>
  <si>
    <t>Publication Type</t>
    <phoneticPr fontId="5"/>
  </si>
  <si>
    <t>Academic Journal/Bulletin/Book(Separate Volume)</t>
    <phoneticPr fontId="5"/>
  </si>
  <si>
    <t>Name of Publication</t>
    <phoneticPr fontId="5"/>
  </si>
  <si>
    <t>7. Examination Fee</t>
    <phoneticPr fontId="5"/>
  </si>
  <si>
    <t>Yen</t>
    <phoneticPr fontId="5"/>
  </si>
  <si>
    <t>(Office Use Only)</t>
    <phoneticPr fontId="5"/>
  </si>
  <si>
    <r>
      <t>Application for Doctoral Degree</t>
    </r>
    <r>
      <rPr>
        <b/>
        <sz val="14"/>
        <color theme="1"/>
        <rFont val="ＭＳ Ｐゴシック"/>
        <family val="3"/>
        <charset val="128"/>
      </rPr>
      <t>（</t>
    </r>
    <r>
      <rPr>
        <b/>
        <sz val="14"/>
        <color theme="1"/>
        <rFont val="Calibri"/>
        <family val="2"/>
      </rPr>
      <t>Gakui Shinsei-Sho</t>
    </r>
    <r>
      <rPr>
        <b/>
        <sz val="14"/>
        <color theme="1"/>
        <rFont val="ＭＳ Ｐゴシック"/>
        <family val="3"/>
        <charset val="128"/>
      </rPr>
      <t>）</t>
    </r>
    <phoneticPr fontId="5"/>
  </si>
  <si>
    <r>
      <rPr>
        <sz val="11"/>
        <color theme="1"/>
        <rFont val="ＭＳ Ｐ明朝"/>
        <family val="1"/>
        <charset val="128"/>
      </rPr>
      <t>〒</t>
    </r>
    <phoneticPr fontId="5"/>
  </si>
  <si>
    <r>
      <t>Dissertation Title</t>
    </r>
    <r>
      <rPr>
        <sz val="11"/>
        <color theme="1"/>
        <rFont val="ＭＳ Ｐ明朝"/>
        <family val="1"/>
        <charset val="128"/>
      </rPr>
      <t>：</t>
    </r>
    <phoneticPr fontId="5"/>
  </si>
  <si>
    <r>
      <rPr>
        <sz val="11"/>
        <color theme="1"/>
        <rFont val="ＭＳ Ｐ明朝"/>
        <family val="1"/>
        <charset val="128"/>
      </rPr>
      <t>受理研究科</t>
    </r>
    <phoneticPr fontId="5"/>
  </si>
  <si>
    <r>
      <rPr>
        <sz val="11"/>
        <color theme="1"/>
        <rFont val="ＭＳ Ｐ明朝"/>
        <family val="1"/>
        <charset val="128"/>
      </rPr>
      <t>受理年月日</t>
    </r>
    <phoneticPr fontId="5"/>
  </si>
  <si>
    <r>
      <rPr>
        <sz val="11"/>
        <color theme="1"/>
        <rFont val="ＭＳ Ｐ明朝"/>
        <family val="1"/>
        <charset val="128"/>
      </rPr>
      <t>年</t>
    </r>
    <rPh sb="0" eb="1">
      <t>ネン</t>
    </rPh>
    <phoneticPr fontId="5"/>
  </si>
  <si>
    <r>
      <rPr>
        <sz val="11"/>
        <color theme="1"/>
        <rFont val="ＭＳ Ｐ明朝"/>
        <family val="1"/>
        <charset val="128"/>
      </rPr>
      <t>月</t>
    </r>
    <rPh sb="0" eb="1">
      <t>ツキ</t>
    </rPh>
    <phoneticPr fontId="5"/>
  </si>
  <si>
    <r>
      <rPr>
        <sz val="11"/>
        <color theme="1"/>
        <rFont val="ＭＳ Ｐ明朝"/>
        <family val="1"/>
        <charset val="128"/>
      </rPr>
      <t>日</t>
    </r>
    <rPh sb="0" eb="1">
      <t>ヒ</t>
    </rPh>
    <phoneticPr fontId="5"/>
  </si>
  <si>
    <r>
      <rPr>
        <sz val="11"/>
        <color theme="1"/>
        <rFont val="ＭＳ Ｐ明朝"/>
        <family val="1"/>
        <charset val="128"/>
      </rPr>
      <t>面接試験実施年月日</t>
    </r>
    <rPh sb="0" eb="2">
      <t>メンセツ</t>
    </rPh>
    <rPh sb="2" eb="4">
      <t>シケン</t>
    </rPh>
    <rPh sb="4" eb="6">
      <t>ジッシ</t>
    </rPh>
    <rPh sb="6" eb="9">
      <t>ネンガッピ</t>
    </rPh>
    <phoneticPr fontId="5"/>
  </si>
  <si>
    <r>
      <rPr>
        <sz val="11"/>
        <color theme="1"/>
        <rFont val="ＭＳ Ｐ明朝"/>
        <family val="1"/>
        <charset val="128"/>
      </rPr>
      <t>学識確認実施年月日</t>
    </r>
    <phoneticPr fontId="5"/>
  </si>
  <si>
    <r>
      <rPr>
        <sz val="11"/>
        <color theme="1"/>
        <rFont val="ＭＳ Ｐ明朝"/>
        <family val="1"/>
        <charset val="128"/>
      </rPr>
      <t>論文審査終了年月日</t>
    </r>
    <phoneticPr fontId="5"/>
  </si>
  <si>
    <r>
      <rPr>
        <sz val="11"/>
        <color theme="1"/>
        <rFont val="ＭＳ Ｐ明朝"/>
        <family val="1"/>
        <charset val="128"/>
      </rPr>
      <t>※審査分科会終了日</t>
    </r>
    <rPh sb="1" eb="3">
      <t>シンサ</t>
    </rPh>
    <rPh sb="3" eb="6">
      <t>ブンカカイ</t>
    </rPh>
    <rPh sb="6" eb="9">
      <t>シュウリョウビ</t>
    </rPh>
    <phoneticPr fontId="5"/>
  </si>
  <si>
    <r>
      <rPr>
        <sz val="11"/>
        <color theme="1"/>
        <rFont val="ＭＳ Ｐ明朝"/>
        <family val="1"/>
        <charset val="128"/>
      </rPr>
      <t>４㎝</t>
    </r>
    <r>
      <rPr>
        <sz val="11"/>
        <color theme="1"/>
        <rFont val="Calibri"/>
        <family val="2"/>
      </rPr>
      <t>×</t>
    </r>
    <r>
      <rPr>
        <sz val="11"/>
        <color theme="1"/>
        <rFont val="ＭＳ Ｐ明朝"/>
        <family val="1"/>
        <charset val="128"/>
      </rPr>
      <t xml:space="preserve">５㎝
</t>
    </r>
    <r>
      <rPr>
        <sz val="11"/>
        <color theme="1"/>
        <rFont val="Calibri"/>
        <family val="2"/>
      </rPr>
      <t xml:space="preserve">Photo
</t>
    </r>
    <phoneticPr fontId="5"/>
  </si>
  <si>
    <t xml:space="preserve">  Seal of Accounting Section</t>
    <phoneticPr fontId="5"/>
  </si>
  <si>
    <t>Applicant's Basic Information</t>
    <phoneticPr fontId="5"/>
  </si>
  <si>
    <t>How to fill in the field</t>
    <phoneticPr fontId="5"/>
  </si>
  <si>
    <t>Required field</t>
    <phoneticPr fontId="5"/>
  </si>
  <si>
    <t>Permanent domicile</t>
    <phoneticPr fontId="5"/>
  </si>
  <si>
    <t>Department</t>
    <phoneticPr fontId="5"/>
  </si>
  <si>
    <t>"If you select others,
 write down details"</t>
    <phoneticPr fontId="5"/>
  </si>
  <si>
    <t>Education</t>
  </si>
  <si>
    <t>(Educational history after enrolling at high school with indication of attending / graduated / withdrew etc.,)</t>
  </si>
  <si>
    <t>Published Contents</t>
    <phoneticPr fontId="5"/>
  </si>
  <si>
    <t>*If you have already published the dissertation or have a plan to publish it, please fill in the following.</t>
    <phoneticPr fontId="5"/>
  </si>
  <si>
    <t>Publisher</t>
    <phoneticPr fontId="5"/>
  </si>
  <si>
    <t>4. Dissertation Abstract (referred to attached)</t>
    <phoneticPr fontId="5"/>
  </si>
  <si>
    <t>* Data Entry Form and the templates of other application documents are available on the FSE website.</t>
  </si>
  <si>
    <t>Application for doctorate</t>
  </si>
  <si>
    <t>Entry of Data Entry Sheet</t>
  </si>
  <si>
    <t>(1)</t>
  </si>
  <si>
    <t>Please fill in the required fields marked in yellow on "Data Entry Sheet for submission".</t>
  </si>
  <si>
    <t>*Data entry is completed once all yellow parts are filled in.</t>
  </si>
  <si>
    <t>Preparing application documents</t>
  </si>
  <si>
    <t>(2)</t>
  </si>
  <si>
    <t>Prepare "Application for Doctoral Degree with Written Oath" and "Synopsis".</t>
  </si>
  <si>
    <t>Print</t>
  </si>
  <si>
    <t>Sign/Seal</t>
  </si>
  <si>
    <r>
      <rPr>
        <sz val="11"/>
        <color theme="1"/>
        <rFont val="ＭＳ Ｐゴシック"/>
        <family val="3"/>
        <charset val="128"/>
      </rPr>
      <t>　</t>
    </r>
    <r>
      <rPr>
        <sz val="11"/>
        <color theme="1"/>
        <rFont val="Tahoma"/>
        <family val="2"/>
      </rPr>
      <t>(4)</t>
    </r>
  </si>
  <si>
    <t>Pre-check</t>
  </si>
  <si>
    <t>Submission</t>
  </si>
  <si>
    <t xml:space="preserve"> </t>
  </si>
  <si>
    <r>
      <rPr>
        <sz val="11"/>
        <color theme="1"/>
        <rFont val="ＭＳ Ｐゴシック"/>
        <family val="3"/>
        <charset val="128"/>
      </rPr>
      <t>　</t>
    </r>
    <r>
      <rPr>
        <sz val="11"/>
        <color theme="1"/>
        <rFont val="Tahoma"/>
        <family val="2"/>
      </rPr>
      <t>(7) Check the data of the application documents at the Academic and Student Affairs Section.</t>
    </r>
    <rPh sb="0" eb="93">
      <t>キョウガク</t>
    </rPh>
    <phoneticPr fontId="5"/>
  </si>
  <si>
    <t>Application for final decision</t>
  </si>
  <si>
    <t>(9)</t>
  </si>
  <si>
    <t>(*Only the cover page shall be prepared using the "Data Entry Sheet" at the time of application for doctorate.)</t>
  </si>
  <si>
    <t>Sign</t>
  </si>
  <si>
    <t>(12)</t>
  </si>
  <si>
    <r>
      <rPr>
        <sz val="11"/>
        <color theme="1"/>
        <rFont val="ＭＳ Ｐゴシック"/>
        <family val="3"/>
        <charset val="128"/>
      </rPr>
      <t>　</t>
    </r>
    <r>
      <rPr>
        <sz val="11"/>
        <color theme="1"/>
        <rFont val="Tahoma"/>
        <family val="2"/>
      </rPr>
      <t>(15) Check the data of the application documents at the Academic and Student Affairs Section.</t>
    </r>
    <rPh sb="4" eb="6">
      <t>キョウガク</t>
    </rPh>
    <phoneticPr fontId="5"/>
  </si>
  <si>
    <t>Name</t>
  </si>
  <si>
    <t xml:space="preserve">Current position </t>
  </si>
  <si>
    <t>Family name</t>
  </si>
  <si>
    <t>Given name</t>
  </si>
  <si>
    <t>Name in Full</t>
    <phoneticPr fontId="5"/>
  </si>
  <si>
    <t xml:space="preserve">Date of Birth : </t>
    <phoneticPr fontId="5"/>
  </si>
  <si>
    <t>*If the dissertation title is in a language other than Japanese, a translation of the title in Japanese is also required.</t>
    <phoneticPr fontId="5"/>
  </si>
  <si>
    <t>Publication Date</t>
    <phoneticPr fontId="5"/>
  </si>
  <si>
    <t>DDMMYYYY</t>
    <phoneticPr fontId="5"/>
  </si>
  <si>
    <t>ー（Foreign nationals）</t>
    <phoneticPr fontId="5"/>
  </si>
  <si>
    <t>Permanent Domicile in Japan or Nationality</t>
    <phoneticPr fontId="5"/>
  </si>
  <si>
    <t>yyyy/mm</t>
    <phoneticPr fontId="5"/>
  </si>
  <si>
    <t>yyyy/mm</t>
    <phoneticPr fontId="5"/>
  </si>
  <si>
    <r>
      <t>Waseda</t>
    </r>
    <r>
      <rPr>
        <sz val="18"/>
        <color theme="1"/>
        <rFont val="ＭＳ Ｐ明朝"/>
        <family val="1"/>
        <charset val="128"/>
      </rPr>
      <t>　</t>
    </r>
    <r>
      <rPr>
        <sz val="18"/>
        <color theme="1"/>
        <rFont val="Times New Roman"/>
        <family val="1"/>
      </rPr>
      <t>University</t>
    </r>
    <r>
      <rPr>
        <sz val="18"/>
        <color theme="1"/>
        <rFont val="ＭＳ Ｐ明朝"/>
        <family val="1"/>
        <charset val="128"/>
      </rPr>
      <t/>
    </r>
    <phoneticPr fontId="5"/>
  </si>
  <si>
    <t xml:space="preserve">Full name in Kanji </t>
  </si>
  <si>
    <t>Kateigai</t>
  </si>
  <si>
    <t>Preliminary Screening Day（YYYY/MM/DD）</t>
    <phoneticPr fontId="5"/>
  </si>
  <si>
    <t>Family name</t>
    <phoneticPr fontId="5"/>
  </si>
  <si>
    <t>Given name</t>
    <phoneticPr fontId="5"/>
  </si>
  <si>
    <t>Dissertation Title</t>
    <phoneticPr fontId="5"/>
  </si>
  <si>
    <t>Doctoral Program</t>
  </si>
  <si>
    <r>
      <rPr>
        <sz val="11"/>
        <color theme="1"/>
        <rFont val="ＭＳ Ｐゴシック"/>
        <family val="3"/>
        <charset val="128"/>
      </rPr>
      <t>　</t>
    </r>
    <r>
      <rPr>
        <sz val="11"/>
        <color theme="1"/>
        <rFont val="Tahoma"/>
        <family val="2"/>
      </rPr>
      <t>(5) Check that the application documents meet the requirements based on the Checklist.</t>
    </r>
    <phoneticPr fontId="5"/>
  </si>
  <si>
    <r>
      <rPr>
        <sz val="11"/>
        <color theme="1"/>
        <rFont val="ＭＳ Ｐゴシック"/>
        <family val="3"/>
        <charset val="128"/>
      </rPr>
      <t>　</t>
    </r>
    <r>
      <rPr>
        <sz val="11"/>
        <color theme="1"/>
        <rFont val="Tahoma"/>
        <family val="2"/>
      </rPr>
      <t>(3) All documents should be printed single-sided. However, if the CV is two pages long, it should be printed double-sided.</t>
    </r>
    <phoneticPr fontId="5"/>
  </si>
  <si>
    <t>(10)</t>
    <phoneticPr fontId="5"/>
  </si>
  <si>
    <t xml:space="preserve">Prepare the doctoral dissertation and the Doctoral Dissertation Review Report. </t>
    <phoneticPr fontId="5"/>
  </si>
  <si>
    <r>
      <rPr>
        <sz val="11"/>
        <rFont val="ＭＳ Ｐゴシック"/>
        <family val="3"/>
        <charset val="128"/>
      </rPr>
      <t>　</t>
    </r>
    <r>
      <rPr>
        <sz val="11"/>
        <rFont val="Tahoma"/>
        <family val="2"/>
      </rPr>
      <t>(13)</t>
    </r>
    <r>
      <rPr>
        <sz val="11"/>
        <rFont val="ＭＳ Ｐゴシック"/>
        <family val="3"/>
        <charset val="128"/>
      </rPr>
      <t>　</t>
    </r>
    <r>
      <rPr>
        <sz val="11"/>
        <rFont val="Tahoma"/>
        <family val="2"/>
      </rPr>
      <t>Check that the application documents meet the requirements based on the Checklist.</t>
    </r>
  </si>
  <si>
    <r>
      <rPr>
        <sz val="11"/>
        <rFont val="ＭＳ Ｐゴシック"/>
        <family val="3"/>
        <charset val="128"/>
      </rPr>
      <t>　</t>
    </r>
    <r>
      <rPr>
        <sz val="11"/>
        <rFont val="Tahoma"/>
        <family val="2"/>
      </rPr>
      <t>(11) Single-sided printing: "Doctoral Dissertation Review Report"</t>
    </r>
    <phoneticPr fontId="5"/>
  </si>
  <si>
    <t>Prepare "Doctoral Dissertation, Synopsis, Doctoral Dissertation Review Report in PDF/A format", "Application to change dissertation title (*only if applicable)", "Checklist"</t>
    <phoneticPr fontId="5"/>
  </si>
  <si>
    <t>The Dissertation Title should be written in the same language as the dissertation.
Leave the field blank for "Subtitle" if not applicable.</t>
    <phoneticPr fontId="5"/>
  </si>
  <si>
    <t>Doctoral Dissertation Synopsis</t>
    <phoneticPr fontId="5"/>
  </si>
  <si>
    <t>Doctoral Dissertation Review Report</t>
    <phoneticPr fontId="5"/>
  </si>
  <si>
    <r>
      <rPr>
        <sz val="11"/>
        <color theme="1"/>
        <rFont val="ＭＳ 明朝"/>
        <family val="1"/>
        <charset val="128"/>
      </rPr>
      <t xml:space="preserve">種類別
</t>
    </r>
    <r>
      <rPr>
        <sz val="11"/>
        <color theme="1"/>
        <rFont val="Times New Roman"/>
        <family val="1"/>
      </rPr>
      <t>(By Type)</t>
    </r>
    <rPh sb="0" eb="2">
      <t>シュルイ</t>
    </rPh>
    <rPh sb="2" eb="3">
      <t>ベツ</t>
    </rPh>
    <phoneticPr fontId="5"/>
  </si>
  <si>
    <r>
      <rPr>
        <sz val="11"/>
        <color theme="1"/>
        <rFont val="ＭＳ 明朝"/>
        <family val="1"/>
        <charset val="128"/>
      </rPr>
      <t>題名、</t>
    </r>
    <r>
      <rPr>
        <sz val="11"/>
        <color theme="1"/>
        <rFont val="Times New Roman"/>
        <family val="1"/>
      </rPr>
      <t xml:space="preserve">  </t>
    </r>
    <r>
      <rPr>
        <sz val="11"/>
        <color theme="1"/>
        <rFont val="ＭＳ 明朝"/>
        <family val="1"/>
        <charset val="128"/>
      </rPr>
      <t xml:space="preserve">発表・発行掲載誌名、　　発表・発行年月、　　連名者（申請者含む）
</t>
    </r>
    <r>
      <rPr>
        <sz val="11"/>
        <color theme="1"/>
        <rFont val="Times New Roman"/>
        <family val="1"/>
      </rPr>
      <t>(theme, journal name, date &amp; year of publication, name of authors inc. yourself)</t>
    </r>
    <phoneticPr fontId="5"/>
  </si>
  <si>
    <t>Furthermore, I acknowledge that in the event that it has been determined that I have engaged in research misconduct, the results of the investigation into said misconduct as well as the corresponding disciplinary measures (including my name and the titles of academic works I produced while engaging in misconduct) shall be made public.</t>
    <phoneticPr fontId="5"/>
  </si>
  <si>
    <t>5102010001</t>
  </si>
  <si>
    <t>5102010002</t>
  </si>
  <si>
    <t>5102010006</t>
  </si>
  <si>
    <t>5102010007</t>
  </si>
  <si>
    <t>5102010008</t>
  </si>
  <si>
    <t>5102010009</t>
  </si>
  <si>
    <t>5102010011</t>
  </si>
  <si>
    <t>5102010012</t>
  </si>
  <si>
    <t>キード　マッズ@柴田　良弘</t>
  </si>
  <si>
    <t>5102010014</t>
  </si>
  <si>
    <t>5102010015</t>
  </si>
  <si>
    <t>5102010017</t>
  </si>
  <si>
    <t>5102010019</t>
  </si>
  <si>
    <t>伊藤　公久@平田　秋彦</t>
  </si>
  <si>
    <t>5102010020</t>
  </si>
  <si>
    <t>5102010022</t>
  </si>
  <si>
    <t>5102010023</t>
  </si>
  <si>
    <t>5102010024</t>
  </si>
  <si>
    <t>5102010025</t>
  </si>
  <si>
    <t>5102010027</t>
  </si>
  <si>
    <t>5102010031</t>
  </si>
  <si>
    <t>5102010033</t>
  </si>
  <si>
    <t>5102010035</t>
  </si>
  <si>
    <t>5102010037</t>
  </si>
  <si>
    <t>5102010038</t>
  </si>
  <si>
    <t>5102010042</t>
  </si>
  <si>
    <t>5102010043</t>
  </si>
  <si>
    <t>5102010044</t>
  </si>
  <si>
    <t>5102010045</t>
  </si>
  <si>
    <t>5102010047</t>
  </si>
  <si>
    <t>5102010048</t>
  </si>
  <si>
    <t>熊谷　隆</t>
  </si>
  <si>
    <t>5102010049</t>
  </si>
  <si>
    <t>5102010051</t>
  </si>
  <si>
    <t>5102010052</t>
  </si>
  <si>
    <t>5102010053</t>
  </si>
  <si>
    <t>5102010054</t>
  </si>
  <si>
    <t>5102010055</t>
  </si>
  <si>
    <t>早水　桃子</t>
  </si>
  <si>
    <t>5102010056</t>
  </si>
  <si>
    <t>応用離散数学研究</t>
  </si>
  <si>
    <t>大本　亨</t>
  </si>
  <si>
    <t>5102010057</t>
  </si>
  <si>
    <t>応用特異点論研究</t>
  </si>
  <si>
    <t>ボーウェン　マーク</t>
  </si>
  <si>
    <t>5102010058</t>
  </si>
  <si>
    <t>Research on Nonlinear Differential Equations</t>
  </si>
  <si>
    <t>小林　哲則@林　良彦</t>
  </si>
  <si>
    <t>5102020002</t>
  </si>
  <si>
    <t>5102060021</t>
  </si>
  <si>
    <t>5102020003</t>
  </si>
  <si>
    <t>5102060022</t>
  </si>
  <si>
    <t>5102020007</t>
  </si>
  <si>
    <t>5102060026</t>
  </si>
  <si>
    <t>5102020009</t>
  </si>
  <si>
    <t>5102060004</t>
  </si>
  <si>
    <t>5102020011</t>
  </si>
  <si>
    <t>5102060006</t>
  </si>
  <si>
    <t>5102020013</t>
  </si>
  <si>
    <t>5102060008</t>
  </si>
  <si>
    <t>5102020015</t>
  </si>
  <si>
    <t>5102060010</t>
  </si>
  <si>
    <t>笠原　博徳</t>
  </si>
  <si>
    <t>5102020016</t>
  </si>
  <si>
    <t>5102060011</t>
  </si>
  <si>
    <t>5102020017</t>
  </si>
  <si>
    <t>5102060012</t>
  </si>
  <si>
    <t>戸川　望@柳澤　政生</t>
  </si>
  <si>
    <t>5102020019</t>
  </si>
  <si>
    <t>5102060024</t>
  </si>
  <si>
    <t>5102020020</t>
  </si>
  <si>
    <t>5102060013</t>
  </si>
  <si>
    <t>5102020021</t>
  </si>
  <si>
    <t>5102060025</t>
  </si>
  <si>
    <t>5102020023</t>
  </si>
  <si>
    <t>5102060009</t>
  </si>
  <si>
    <t>5102020025</t>
  </si>
  <si>
    <t>5102060001</t>
  </si>
  <si>
    <t>5102020028</t>
  </si>
  <si>
    <t>5102060027</t>
  </si>
  <si>
    <t>5102030002</t>
  </si>
  <si>
    <t>5102030003</t>
  </si>
  <si>
    <t>5102030005</t>
  </si>
  <si>
    <t>粥川　洋平@齋藤　潔@山口　誠一</t>
  </si>
  <si>
    <t>5102030009</t>
  </si>
  <si>
    <t>5102030010</t>
  </si>
  <si>
    <t>5102030013</t>
  </si>
  <si>
    <t>5102030018</t>
  </si>
  <si>
    <t>佐藤　哲也@溝渕　泰寛</t>
  </si>
  <si>
    <t>5102030020</t>
  </si>
  <si>
    <t>5102030021</t>
  </si>
  <si>
    <t>5102030023</t>
  </si>
  <si>
    <t>5102030024</t>
  </si>
  <si>
    <t>鈴木　進補@高村　正人</t>
  </si>
  <si>
    <t>5102030025</t>
  </si>
  <si>
    <t>5102030026</t>
  </si>
  <si>
    <t>北野　誠@細井　厚志</t>
  </si>
  <si>
    <t>5102030027</t>
  </si>
  <si>
    <t>5102030028</t>
  </si>
  <si>
    <t>5102030029</t>
  </si>
  <si>
    <t>5102030030</t>
  </si>
  <si>
    <t>5102040001</t>
  </si>
  <si>
    <t>5102040003</t>
  </si>
  <si>
    <t>5102040004</t>
  </si>
  <si>
    <t>伊藤　公久@山本　知之</t>
  </si>
  <si>
    <t>5102040005</t>
  </si>
  <si>
    <t>5102040006</t>
  </si>
  <si>
    <t>5102040007</t>
  </si>
  <si>
    <t>5302070002</t>
  </si>
  <si>
    <t>5102040008</t>
  </si>
  <si>
    <t>5302070003</t>
  </si>
  <si>
    <t>5102040009</t>
  </si>
  <si>
    <t>5302070006</t>
  </si>
  <si>
    <t>5102040010</t>
  </si>
  <si>
    <t>5102040012</t>
  </si>
  <si>
    <t>木村　晋二@柳澤　政生</t>
  </si>
  <si>
    <t>5102040014</t>
  </si>
  <si>
    <t>史　又華@柳澤　政生</t>
  </si>
  <si>
    <t>5102040017</t>
  </si>
  <si>
    <t>柳澤　政生@吉増　敏彦</t>
  </si>
  <si>
    <t>5102040018</t>
  </si>
  <si>
    <t>5102040019</t>
  </si>
  <si>
    <t>5102040021</t>
  </si>
  <si>
    <t>5102050001</t>
  </si>
  <si>
    <t>5102050005</t>
  </si>
  <si>
    <t>5102050007</t>
  </si>
  <si>
    <t>5102050015</t>
  </si>
  <si>
    <t>5102050017</t>
  </si>
  <si>
    <t>5102050018</t>
  </si>
  <si>
    <t>5102050019</t>
  </si>
  <si>
    <t>5102050020</t>
  </si>
  <si>
    <t>ジャック　ジェームズ　カール</t>
  </si>
  <si>
    <t>5102050022</t>
  </si>
  <si>
    <t>環境アート研究</t>
  </si>
  <si>
    <t>5102060016</t>
  </si>
  <si>
    <t>5102060017</t>
  </si>
  <si>
    <t>5102060019</t>
  </si>
  <si>
    <t>5102060020</t>
  </si>
  <si>
    <t>5102060028</t>
  </si>
  <si>
    <t>油谷　幸代@清水　佳奈@富永　大介@福井　一彦@山名　早人</t>
  </si>
  <si>
    <t>5102060029</t>
  </si>
  <si>
    <t>5102060030</t>
  </si>
  <si>
    <t>5102060031</t>
  </si>
  <si>
    <t>5102060032</t>
  </si>
  <si>
    <t>5102060033</t>
  </si>
  <si>
    <t>鄭　顕志@本位田　真一</t>
  </si>
  <si>
    <t>5102060034</t>
  </si>
  <si>
    <t>5102060035</t>
  </si>
  <si>
    <t>5102060036</t>
  </si>
  <si>
    <t>5102060037</t>
  </si>
  <si>
    <t>5102060038</t>
  </si>
  <si>
    <t>5102060039</t>
  </si>
  <si>
    <t>森田　逸郎</t>
  </si>
  <si>
    <t>5102060040</t>
  </si>
  <si>
    <t>光通信システム研究</t>
  </si>
  <si>
    <t>5102070001</t>
  </si>
  <si>
    <t>5102070002</t>
  </si>
  <si>
    <t>5102070003</t>
  </si>
  <si>
    <t>5102070004</t>
  </si>
  <si>
    <t>5102070005</t>
  </si>
  <si>
    <t>5102070006</t>
  </si>
  <si>
    <t>5102070007</t>
  </si>
  <si>
    <t>5102070008</t>
  </si>
  <si>
    <t>5102070009</t>
  </si>
  <si>
    <t>川岸　京子@鈴木　進補@廣本　祥子</t>
  </si>
  <si>
    <t>5102070010</t>
  </si>
  <si>
    <t>5102070011</t>
  </si>
  <si>
    <t>5102070012</t>
  </si>
  <si>
    <t>5102070013</t>
  </si>
  <si>
    <t>川岸　京子@鈴木　進補</t>
  </si>
  <si>
    <t>5102070014</t>
  </si>
  <si>
    <t>鈴木　進補@廣本　祥子</t>
  </si>
  <si>
    <t>5102070015</t>
  </si>
  <si>
    <t>5202010001</t>
  </si>
  <si>
    <t>5202010002</t>
  </si>
  <si>
    <t>5202010003</t>
  </si>
  <si>
    <t>5202010004</t>
  </si>
  <si>
    <t>5202010005</t>
  </si>
  <si>
    <t>藤井　由理@古谷　誠章</t>
  </si>
  <si>
    <t>5202010006</t>
  </si>
  <si>
    <t>5202010008</t>
  </si>
  <si>
    <t>5202010009</t>
  </si>
  <si>
    <t>5202010011</t>
  </si>
  <si>
    <t>5202010012</t>
  </si>
  <si>
    <t>5202010016</t>
  </si>
  <si>
    <t>5202010019</t>
  </si>
  <si>
    <t>輿石　直幸@山田　宮土理</t>
  </si>
  <si>
    <t>5202010020</t>
  </si>
  <si>
    <t>5202010021</t>
  </si>
  <si>
    <t>5202010022</t>
  </si>
  <si>
    <t>5202010027</t>
  </si>
  <si>
    <t>5202010029</t>
  </si>
  <si>
    <t>5202010030</t>
  </si>
  <si>
    <t>5202010031</t>
  </si>
  <si>
    <t>5202020005</t>
  </si>
  <si>
    <t>5202020006</t>
  </si>
  <si>
    <t>5202020007</t>
  </si>
  <si>
    <t>岩崎　清隆@岡崎　賢@新浪　博士@八木　高伸</t>
  </si>
  <si>
    <t>5202020009</t>
  </si>
  <si>
    <t>5302060001</t>
  </si>
  <si>
    <t>石井　裕之@コセンティノ　サラ@高西　淳夫@藤本　浩志</t>
  </si>
  <si>
    <t>5202020010</t>
  </si>
  <si>
    <t>5202020012</t>
  </si>
  <si>
    <t>5202020013</t>
  </si>
  <si>
    <t>5202020016</t>
  </si>
  <si>
    <t>5202020017</t>
  </si>
  <si>
    <t>5202020019</t>
  </si>
  <si>
    <t>岡根　利光@吉田　誠</t>
  </si>
  <si>
    <t>5202020020</t>
  </si>
  <si>
    <t>5202020022</t>
  </si>
  <si>
    <t>菅野　重樹@宮下　朋之@横井　一仁</t>
  </si>
  <si>
    <t>5202020023</t>
  </si>
  <si>
    <t>岩田　浩康@上杉　繁@シュミッツ　アレクサンダー@菅野　重樹</t>
  </si>
  <si>
    <t>5202020024</t>
  </si>
  <si>
    <t>5202020026</t>
  </si>
  <si>
    <t>5202020027</t>
  </si>
  <si>
    <t>5202020028</t>
  </si>
  <si>
    <t>5202020030</t>
  </si>
  <si>
    <t>梅津　信二郎@鈴木　俊之</t>
  </si>
  <si>
    <t>5202020032</t>
  </si>
  <si>
    <t>滝沢　研二@テズドゥヤー　タイフン</t>
  </si>
  <si>
    <t>5202020033</t>
  </si>
  <si>
    <t>5202020034</t>
  </si>
  <si>
    <t>金子　成彦@草鹿　仁</t>
  </si>
  <si>
    <t>5202020035</t>
  </si>
  <si>
    <t>上道　茜@草鹿　仁</t>
  </si>
  <si>
    <t>5202020036</t>
  </si>
  <si>
    <t>松田　佑</t>
  </si>
  <si>
    <t>5202020037</t>
  </si>
  <si>
    <t>熱流体計測工学研究</t>
  </si>
  <si>
    <t>5202030001</t>
  </si>
  <si>
    <t>5202030004</t>
  </si>
  <si>
    <t>5202030005</t>
  </si>
  <si>
    <t>5202030011</t>
  </si>
  <si>
    <t>江口　真透@永田　靖</t>
  </si>
  <si>
    <t>5202030012</t>
  </si>
  <si>
    <t>5202030013</t>
  </si>
  <si>
    <t>5202030014</t>
  </si>
  <si>
    <t>5202030015</t>
  </si>
  <si>
    <t>5202030017</t>
  </si>
  <si>
    <t>石田　亨@菅野　重樹@菱山　玲子</t>
  </si>
  <si>
    <t>5202030018</t>
  </si>
  <si>
    <t>5202040001</t>
  </si>
  <si>
    <t>5202040002</t>
  </si>
  <si>
    <t>5202040003</t>
  </si>
  <si>
    <t>5202040006</t>
  </si>
  <si>
    <t>5202040007</t>
  </si>
  <si>
    <t>5202040008</t>
  </si>
  <si>
    <t>小峯　秀雄</t>
  </si>
  <si>
    <t>5202040009</t>
  </si>
  <si>
    <t>5202040010</t>
  </si>
  <si>
    <t>5202040011</t>
  </si>
  <si>
    <t>5202040012</t>
  </si>
  <si>
    <t>岩波　基@津野　究</t>
  </si>
  <si>
    <t>5202040013</t>
  </si>
  <si>
    <t>5202040014</t>
  </si>
  <si>
    <t>5202040015</t>
  </si>
  <si>
    <t>5202050001</t>
  </si>
  <si>
    <t>大河内　博@速水　洋</t>
  </si>
  <si>
    <t>5202050002</t>
  </si>
  <si>
    <t>5202050003</t>
  </si>
  <si>
    <t>国吉　ニルソン@山口　勉功</t>
  </si>
  <si>
    <t>5202050004</t>
  </si>
  <si>
    <t>5202050006</t>
  </si>
  <si>
    <t>5202050008</t>
  </si>
  <si>
    <t>5202050009</t>
  </si>
  <si>
    <t>5202050011</t>
  </si>
  <si>
    <t>5202050014</t>
  </si>
  <si>
    <t>5202050017</t>
  </si>
  <si>
    <t>5202050018</t>
  </si>
  <si>
    <t>5202050019</t>
  </si>
  <si>
    <t>5202050020</t>
  </si>
  <si>
    <t>5202050022</t>
  </si>
  <si>
    <t>5202050023</t>
  </si>
  <si>
    <t>5202050024</t>
  </si>
  <si>
    <t>5202050025</t>
  </si>
  <si>
    <t>小島　史夫@福重　真一</t>
  </si>
  <si>
    <t>5202060002</t>
  </si>
  <si>
    <t>5202060004</t>
  </si>
  <si>
    <t>5202060005</t>
  </si>
  <si>
    <t>小松原　明哲@棟近　雅彦</t>
  </si>
  <si>
    <t>5202060008</t>
  </si>
  <si>
    <t>大野　高裕@後藤　正幸</t>
  </si>
  <si>
    <t>5202060009</t>
  </si>
  <si>
    <t>鬼頭　朋見@小島　史夫</t>
  </si>
  <si>
    <t>5202060015</t>
  </si>
  <si>
    <t>5202060018</t>
  </si>
  <si>
    <t>大森　峻一</t>
  </si>
  <si>
    <t>5202060019</t>
  </si>
  <si>
    <t>三原　康司</t>
  </si>
  <si>
    <t>5202060020</t>
  </si>
  <si>
    <t>池田　和明@大野　高裕</t>
  </si>
  <si>
    <t>5202060021</t>
  </si>
  <si>
    <t>鬼頭　朋見@堀井　秀之</t>
  </si>
  <si>
    <t>5202060022</t>
  </si>
  <si>
    <t>膳場　百合子</t>
  </si>
  <si>
    <t>5202060023</t>
  </si>
  <si>
    <t>組織行動マネジメント研究</t>
  </si>
  <si>
    <t>下野　僚子@棟近　雅彦</t>
  </si>
  <si>
    <t>5202060024</t>
  </si>
  <si>
    <t>社会システム・サービスマネジメント研究</t>
  </si>
  <si>
    <t>小澤　徹@ジョルジエフ　ヴラディミル　シメノフ</t>
  </si>
  <si>
    <t>5302010002</t>
  </si>
  <si>
    <t>5302010003</t>
  </si>
  <si>
    <t>5302010004</t>
  </si>
  <si>
    <t>5302010005</t>
  </si>
  <si>
    <t>5302010007</t>
  </si>
  <si>
    <t>片岡　淳@モッツ　ホルガー　マルティン</t>
  </si>
  <si>
    <t>5302010010</t>
  </si>
  <si>
    <t>5302010014</t>
  </si>
  <si>
    <t>5302010017</t>
  </si>
  <si>
    <t>5302010019</t>
  </si>
  <si>
    <t>5302010023</t>
  </si>
  <si>
    <t>5302010024</t>
  </si>
  <si>
    <t>5302010025</t>
  </si>
  <si>
    <t>寄田　浩平@鷲尾　方一</t>
  </si>
  <si>
    <t>5302010027</t>
  </si>
  <si>
    <t>5302010030</t>
  </si>
  <si>
    <t>5302010032</t>
  </si>
  <si>
    <t>5302010033</t>
  </si>
  <si>
    <t>5302010036</t>
  </si>
  <si>
    <t>寄田　浩平</t>
  </si>
  <si>
    <t>5302010037</t>
  </si>
  <si>
    <t>5302010039</t>
  </si>
  <si>
    <t>5302010040</t>
  </si>
  <si>
    <t>5302010041</t>
  </si>
  <si>
    <t>5302010042</t>
  </si>
  <si>
    <t>溝川　貴司</t>
  </si>
  <si>
    <t>5302010043</t>
  </si>
  <si>
    <t>5302010044</t>
  </si>
  <si>
    <t>5302010046</t>
  </si>
  <si>
    <t>5302010047</t>
  </si>
  <si>
    <t>5302010048</t>
  </si>
  <si>
    <t>5302010049</t>
  </si>
  <si>
    <t>5302010050</t>
  </si>
  <si>
    <t>5302010051</t>
  </si>
  <si>
    <t>5302020002</t>
  </si>
  <si>
    <t>5302020003</t>
  </si>
  <si>
    <t>中田　雅久</t>
  </si>
  <si>
    <t>5302020004</t>
  </si>
  <si>
    <t>5302020005</t>
  </si>
  <si>
    <t>5302020006</t>
  </si>
  <si>
    <t>5302020008</t>
  </si>
  <si>
    <t>5302020009</t>
  </si>
  <si>
    <t>5302020011</t>
  </si>
  <si>
    <t>5302020012</t>
  </si>
  <si>
    <t>5302020014</t>
  </si>
  <si>
    <t>5302020015</t>
  </si>
  <si>
    <t>清野　淳司</t>
  </si>
  <si>
    <t>5302020018</t>
  </si>
  <si>
    <t>ケム・インフォマティクス研究</t>
  </si>
  <si>
    <t>井村　考平@岡本　裕巳</t>
  </si>
  <si>
    <t>5302020019</t>
  </si>
  <si>
    <t>先端光物理化学研究</t>
  </si>
  <si>
    <t>山本　佳奈</t>
  </si>
  <si>
    <t>5302020020</t>
  </si>
  <si>
    <t>有機合成法研究</t>
  </si>
  <si>
    <t>5302030001</t>
  </si>
  <si>
    <t>ゲガン　レジス@菅原　義之</t>
  </si>
  <si>
    <t>5302030002</t>
  </si>
  <si>
    <t>小柳津　研一@宮坂　力</t>
  </si>
  <si>
    <t>5302030004</t>
  </si>
  <si>
    <t>5302030005</t>
  </si>
  <si>
    <t>5302030006</t>
  </si>
  <si>
    <t>梅野　太輔@木野　邦器</t>
  </si>
  <si>
    <t>5302030007</t>
  </si>
  <si>
    <t>5302030008</t>
  </si>
  <si>
    <t>5302030009</t>
  </si>
  <si>
    <t>5302030010</t>
  </si>
  <si>
    <t>5302030012</t>
  </si>
  <si>
    <t>5302030013</t>
  </si>
  <si>
    <t>5302030014</t>
  </si>
  <si>
    <t>5302030015</t>
  </si>
  <si>
    <t>福永　明彦@宮武　健治</t>
  </si>
  <si>
    <t>5302030016</t>
  </si>
  <si>
    <t>5302030017</t>
  </si>
  <si>
    <t>常田　聡@野田　尚宏</t>
  </si>
  <si>
    <t>5302040001</t>
  </si>
  <si>
    <t>高橋　宜聖@武岡　真司</t>
  </si>
  <si>
    <t>5302040002</t>
  </si>
  <si>
    <t>5302040003</t>
  </si>
  <si>
    <t>井上　貴文@谷藤　学@マックヒュー　トーマス　ジョン@宮脇　敦史</t>
  </si>
  <si>
    <t>5302040004</t>
  </si>
  <si>
    <t>大島　登志男@岡本　仁@西道　隆臣@下郡　智美@長井　淳</t>
  </si>
  <si>
    <t>5302040005</t>
  </si>
  <si>
    <t>合田　亘人@田久保　圭誉@田中　稔</t>
  </si>
  <si>
    <t>5302040006</t>
  </si>
  <si>
    <t>大木　理恵子@仙波　憲太郎</t>
  </si>
  <si>
    <t>5302040007</t>
  </si>
  <si>
    <t>5302040008</t>
  </si>
  <si>
    <t>高橋　宜聖@竹山　春子@由良　敬</t>
  </si>
  <si>
    <t>5302040009</t>
  </si>
  <si>
    <t>5302040011</t>
  </si>
  <si>
    <t>5302050002</t>
  </si>
  <si>
    <t>5302050007</t>
  </si>
  <si>
    <t>5302050009</t>
  </si>
  <si>
    <t>5302050011</t>
  </si>
  <si>
    <t>5302050015</t>
  </si>
  <si>
    <t>5302050016</t>
  </si>
  <si>
    <t>5302050017</t>
  </si>
  <si>
    <t>5302050018</t>
  </si>
  <si>
    <t>5302050019</t>
  </si>
  <si>
    <t>5302050020</t>
  </si>
  <si>
    <t>5302050021</t>
  </si>
  <si>
    <t>5302050022</t>
  </si>
  <si>
    <t>5302050024</t>
  </si>
  <si>
    <t>5302050026</t>
  </si>
  <si>
    <t>5302050028</t>
  </si>
  <si>
    <t>5302050029</t>
  </si>
  <si>
    <t>5302050030</t>
  </si>
  <si>
    <t>5302050031</t>
  </si>
  <si>
    <t>5302050032</t>
  </si>
  <si>
    <t>5302060002</t>
  </si>
  <si>
    <t>岩田　浩康@百瀬　桂子</t>
  </si>
  <si>
    <t>5302060004</t>
  </si>
  <si>
    <t>5302060010</t>
  </si>
  <si>
    <t>5302060015</t>
  </si>
  <si>
    <t>5302060016</t>
  </si>
  <si>
    <t>5302060020</t>
  </si>
  <si>
    <t>5302060023</t>
  </si>
  <si>
    <t>5302060025</t>
  </si>
  <si>
    <t>5302060026</t>
  </si>
  <si>
    <t>5302060027</t>
  </si>
  <si>
    <t>岩田　浩康@村垣　善浩</t>
  </si>
  <si>
    <t>5302060028</t>
  </si>
  <si>
    <t>大谷　淳@正宗　賢</t>
  </si>
  <si>
    <t>5302060029</t>
  </si>
  <si>
    <t>梅津　信二郎@坂口　勝久@清水　達也</t>
  </si>
  <si>
    <t>5302060030</t>
  </si>
  <si>
    <t>5302060031</t>
  </si>
  <si>
    <t>5302060032</t>
  </si>
  <si>
    <t>5302060033</t>
  </si>
  <si>
    <t>岩崎　清隆@宮田　俊男</t>
  </si>
  <si>
    <t>5302060034</t>
  </si>
  <si>
    <t>5302070005</t>
  </si>
  <si>
    <t>5302070007</t>
  </si>
  <si>
    <t>5302070008</t>
  </si>
  <si>
    <t>朝日　透@菅原　義之@山内　悠輔</t>
  </si>
  <si>
    <t>5302070009</t>
  </si>
  <si>
    <t>5302070015</t>
  </si>
  <si>
    <t>5302070016</t>
  </si>
  <si>
    <t>朝日　透@島村　清史</t>
  </si>
  <si>
    <t>5302070019</t>
  </si>
  <si>
    <t>5302070025</t>
  </si>
  <si>
    <t>5302070026</t>
  </si>
  <si>
    <t>5302070028</t>
  </si>
  <si>
    <t>5302070029</t>
  </si>
  <si>
    <t>高橋　有紀子</t>
  </si>
  <si>
    <t>5302070030</t>
  </si>
  <si>
    <t>館山　佳尚@門間　聰之</t>
  </si>
  <si>
    <t>5302070031</t>
  </si>
  <si>
    <t>菅原　義之@馬　仁志</t>
  </si>
  <si>
    <t>5302070032</t>
  </si>
  <si>
    <t>小柳津　研一@佐光　貞樹</t>
  </si>
  <si>
    <t>5302070033</t>
  </si>
  <si>
    <t>岩崎　清隆@田村　学@宮田　俊男@村垣　善浩</t>
  </si>
  <si>
    <t>5302080001</t>
  </si>
  <si>
    <t>岩崎　清隆@田村　学@正宗　賢@村垣　善浩</t>
  </si>
  <si>
    <t>5302080002</t>
  </si>
  <si>
    <t>岩崎　清隆@川名　正敏@正宗　賢</t>
  </si>
  <si>
    <t>5302080003</t>
  </si>
  <si>
    <t>有賀　淳@武岡　真司@大和　雅之</t>
  </si>
  <si>
    <t>5302080004</t>
  </si>
  <si>
    <t>有賀　淳@武岡　真司</t>
  </si>
  <si>
    <t>5302080006</t>
  </si>
  <si>
    <t>5302080007</t>
  </si>
  <si>
    <t>5302100002</t>
  </si>
  <si>
    <t>5302100003</t>
  </si>
  <si>
    <t>河原林　順@羽倉　尚人</t>
  </si>
  <si>
    <t>5302100005</t>
  </si>
  <si>
    <t>5302100006</t>
  </si>
  <si>
    <t>5302100007</t>
  </si>
  <si>
    <t>大鳥　靖樹@佐藤　勇@鈴木　徹@中村　いずみ@牟田　仁</t>
  </si>
  <si>
    <t>5302100009</t>
  </si>
  <si>
    <t>5302100010</t>
  </si>
  <si>
    <t>5302100011</t>
  </si>
  <si>
    <t>5304110001</t>
  </si>
  <si>
    <t>勝藤　拓郎@竹内　淳</t>
  </si>
  <si>
    <t>勝藤　拓郎@鷹野　正利</t>
  </si>
  <si>
    <t>勝藤　拓郎@中里　弘道</t>
  </si>
  <si>
    <t>勝藤　拓郎@湯浅　一哉</t>
  </si>
  <si>
    <t>勝藤　拓郎@山田　章一</t>
  </si>
  <si>
    <t>勝藤　拓郎@山崎　義弘</t>
  </si>
  <si>
    <t>勝藤　拓郎@森島　繁生</t>
  </si>
  <si>
    <t>勝藤　拓郎@高野　光則</t>
  </si>
  <si>
    <t>勝藤　拓郎@寄田　浩平</t>
  </si>
  <si>
    <t>小澤　徹@勝藤　拓郎</t>
  </si>
  <si>
    <t>片岡　淳@勝藤　拓郎</t>
  </si>
  <si>
    <t>安倍　博之@勝藤　拓郎</t>
  </si>
  <si>
    <t>勝藤　拓郎@新倉　弘倫</t>
  </si>
  <si>
    <t>青木　隆朗@勝藤　拓郎</t>
  </si>
  <si>
    <t>勝藤　拓郎@原山　卓久</t>
  </si>
  <si>
    <t>上田　太郎@勝藤　拓郎</t>
  </si>
  <si>
    <t>勝藤　拓郎@安田　賢二</t>
  </si>
  <si>
    <t>勝藤　拓郎@長谷川　剛</t>
  </si>
  <si>
    <t>勝藤　拓郎@溝川　貴司</t>
  </si>
  <si>
    <t>勝藤　拓郎@小池　茂昭</t>
  </si>
  <si>
    <t>井上　昭雄@勝藤　拓郎</t>
  </si>
  <si>
    <t>勝藤　拓郎@高山　あかり</t>
  </si>
  <si>
    <t>勝藤　拓郎@望月　維人</t>
  </si>
  <si>
    <t>勝藤　拓郎@澤田　秀之</t>
  </si>
  <si>
    <t>勝藤　拓郎@北　智洋</t>
  </si>
  <si>
    <t>勝藤　拓郎@辻川　信二</t>
  </si>
  <si>
    <t>5304110002</t>
  </si>
  <si>
    <t>竹内　淳@多辺　由佳</t>
  </si>
  <si>
    <t>鷹野　正利@多辺　由佳</t>
  </si>
  <si>
    <t>多辺　由佳@中里　弘道</t>
  </si>
  <si>
    <t>多辺　由佳@湯浅　一哉</t>
  </si>
  <si>
    <t>多辺　由佳@山田　章一</t>
  </si>
  <si>
    <t>多辺　由佳@山崎　義弘</t>
  </si>
  <si>
    <t>多辺　由佳@森島　繁生</t>
  </si>
  <si>
    <t>高野　光則@多辺　由佳</t>
  </si>
  <si>
    <t>多辺　由佳@寄田　浩平</t>
  </si>
  <si>
    <t>小澤　徹@多辺　由佳</t>
  </si>
  <si>
    <t>片岡　淳@多辺　由佳</t>
  </si>
  <si>
    <t>安倍　博之@多辺　由佳</t>
  </si>
  <si>
    <t>多辺　由佳@新倉　弘倫</t>
  </si>
  <si>
    <t>青木　隆朗@多辺　由佳</t>
  </si>
  <si>
    <t>多辺　由佳@原山　卓久</t>
  </si>
  <si>
    <t>上田　太郎@多辺　由佳</t>
  </si>
  <si>
    <t>多辺　由佳@安田　賢二</t>
  </si>
  <si>
    <t>多辺　由佳@長谷川　剛</t>
  </si>
  <si>
    <t>多辺　由佳@溝川　貴司</t>
  </si>
  <si>
    <t>小池　茂昭@多辺　由佳</t>
  </si>
  <si>
    <t>井上　昭雄@多辺　由佳</t>
  </si>
  <si>
    <t>高山　あかり@多辺　由佳</t>
  </si>
  <si>
    <t>多辺　由佳@望月　維人</t>
  </si>
  <si>
    <t>澤田　秀之@多辺　由佳</t>
  </si>
  <si>
    <t>北　智洋@多辺　由佳</t>
  </si>
  <si>
    <t>多辺　由佳@辻川　信二</t>
  </si>
  <si>
    <t>鹿又　宣弘@柴田　高範</t>
  </si>
  <si>
    <t>5304110003</t>
  </si>
  <si>
    <t>柴田　高範@中田　雅久</t>
  </si>
  <si>
    <t>柴田　高範@中井　浩巳</t>
  </si>
  <si>
    <t>柴田　高範@山口　正</t>
  </si>
  <si>
    <t>柴田　高範@中尾　洋一</t>
  </si>
  <si>
    <t>小出　隆規@柴田　高範</t>
  </si>
  <si>
    <t>柴田　高範@寺田　泰比古</t>
  </si>
  <si>
    <t>井村　考平@柴田　高範</t>
  </si>
  <si>
    <t>5304110004</t>
  </si>
  <si>
    <t>小柳津　研一@松方　正彦</t>
  </si>
  <si>
    <t>小柳津　研一@桐村　光太郎</t>
  </si>
  <si>
    <t>小柳津　研一@菅原　義之</t>
  </si>
  <si>
    <t>小柳津　研一@平沢　泉</t>
  </si>
  <si>
    <t>小柳津　研一@本間　敬之</t>
  </si>
  <si>
    <t>小柳津　研一@木野　邦器</t>
  </si>
  <si>
    <t>小柳津　研一@細川　誠二郎</t>
  </si>
  <si>
    <t>小柳津　研一@下嶋　敦</t>
  </si>
  <si>
    <t>小柳津　研一@野田　優</t>
  </si>
  <si>
    <t>小柳津　研一@山口　潤一郎</t>
  </si>
  <si>
    <t>小柳津　研一@門間　聰之</t>
  </si>
  <si>
    <t>5304110005</t>
  </si>
  <si>
    <t>関根　泰@松方　正彦</t>
  </si>
  <si>
    <t>桐村　光太郎@関根　泰</t>
  </si>
  <si>
    <t>菅原　義之@関根　泰</t>
  </si>
  <si>
    <t>関根　泰@平沢　泉</t>
  </si>
  <si>
    <t>関根　泰@本間　敬之</t>
  </si>
  <si>
    <t>木野　邦器@関根　泰</t>
  </si>
  <si>
    <t>関根　泰@細川　誠二郎</t>
  </si>
  <si>
    <t>下嶋　敦@関根　泰</t>
  </si>
  <si>
    <t>関根　泰@野田　優</t>
  </si>
  <si>
    <t>関根　泰@門間　聰之</t>
  </si>
  <si>
    <t>関根　泰@山口　潤一郎</t>
  </si>
  <si>
    <t>5304110007</t>
  </si>
  <si>
    <t>朝日　透@常田　聡</t>
  </si>
  <si>
    <t>朝日　透@武田　直也</t>
  </si>
  <si>
    <t>朝日　透@仙波　憲太郎</t>
  </si>
  <si>
    <t>朝日　透@合田　亘人</t>
  </si>
  <si>
    <t>朝日　透@大島　登志男</t>
  </si>
  <si>
    <t>朝日　透@井上　貴文</t>
  </si>
  <si>
    <t>朝日　透@佐藤　政充</t>
  </si>
  <si>
    <t>朝日　透@武岡　真司</t>
  </si>
  <si>
    <t>朝日　透@竹山　春子</t>
  </si>
  <si>
    <t>朝日　透@高西　淳夫</t>
  </si>
  <si>
    <t>川上　智子@林　泰弘@村田　昇</t>
  </si>
  <si>
    <t>5304110008</t>
  </si>
  <si>
    <t>石山　敦士@林　泰弘@村田　昇</t>
  </si>
  <si>
    <t>宗田　孝之@林　泰弘@村田　昇</t>
  </si>
  <si>
    <t>林　泰弘@村田　昇@若尾　真治</t>
  </si>
  <si>
    <t>武田　京三郎@林　泰弘@村田　昇</t>
  </si>
  <si>
    <t>小林　正和@林　泰弘@村田　昇</t>
  </si>
  <si>
    <t>林　泰弘@村田　昇@渡邊　亮</t>
  </si>
  <si>
    <t>高松　敦子@林　泰弘@村田　昇</t>
  </si>
  <si>
    <t>岩崎　秀雄@林　泰弘@村田　昇</t>
  </si>
  <si>
    <t>井上　真郷@林　泰弘@村田　昇</t>
  </si>
  <si>
    <t>岡野　俊行@林　泰弘@村田　昇</t>
  </si>
  <si>
    <t>林　泰弘@牧本　俊樹@村田　昇</t>
  </si>
  <si>
    <t>浜田　道昭@林　泰弘@村田　昇</t>
  </si>
  <si>
    <t>柴田　重信@林　泰弘@村田　昇</t>
  </si>
  <si>
    <t>林　泰弘@村田　昇@柳谷　隆彦</t>
  </si>
  <si>
    <t>木賀　大介@林　泰弘@村田　昇</t>
  </si>
  <si>
    <t>林　泰弘@坂内　博子@村田　昇</t>
  </si>
  <si>
    <t>大久保　將史@林　泰弘@村田　昇</t>
  </si>
  <si>
    <t>林　泰弘@村田　昇</t>
  </si>
  <si>
    <t>5304110009</t>
  </si>
  <si>
    <t>専攻名</t>
    <rPh sb="0" eb="3">
      <t>センコウメイ</t>
    </rPh>
    <phoneticPr fontId="5"/>
  </si>
  <si>
    <t>指導教員名</t>
    <rPh sb="0" eb="5">
      <t>シドウキョウインメイ</t>
    </rPh>
    <phoneticPr fontId="5"/>
  </si>
  <si>
    <t>研究科名</t>
    <rPh sb="0" eb="4">
      <t>ケンキュウカメイ</t>
    </rPh>
    <phoneticPr fontId="5"/>
  </si>
  <si>
    <r>
      <rPr>
        <sz val="11"/>
        <rFont val="ＭＳ Ｐゴシック"/>
        <family val="3"/>
        <charset val="128"/>
      </rPr>
      <t>　</t>
    </r>
    <r>
      <rPr>
        <sz val="11"/>
        <rFont val="Tahoma"/>
        <family val="2"/>
      </rPr>
      <t xml:space="preserve">(6) Submit </t>
    </r>
    <r>
      <rPr>
        <sz val="11"/>
        <rFont val="ＭＳ Ｐゴシック"/>
        <family val="3"/>
        <charset val="128"/>
      </rPr>
      <t>①②</t>
    </r>
    <r>
      <rPr>
        <sz val="11"/>
        <rFont val="Tahoma"/>
        <family val="2"/>
      </rPr>
      <t xml:space="preserve"> (scanned PDF) + </t>
    </r>
    <r>
      <rPr>
        <sz val="11"/>
        <rFont val="ＭＳ Ｐゴシック"/>
        <family val="3"/>
        <charset val="128"/>
      </rPr>
      <t>③④</t>
    </r>
    <r>
      <rPr>
        <sz val="11"/>
        <rFont val="Tahoma"/>
        <family val="2"/>
      </rPr>
      <t xml:space="preserve"> (Excel) to the Academic and Student Affairs Section by email by the application deadline (to: dissertation@list.waseda.jp)</t>
    </r>
    <phoneticPr fontId="5"/>
  </si>
  <si>
    <t>Completed course of the  "eAPRIN"</t>
    <phoneticPr fontId="5"/>
  </si>
  <si>
    <t>※If applicable</t>
    <phoneticPr fontId="5"/>
  </si>
  <si>
    <t>yyyy/mm/dd</t>
    <phoneticPr fontId="5"/>
  </si>
  <si>
    <t xml:space="preserve">As of </t>
    <phoneticPr fontId="5"/>
  </si>
  <si>
    <t>How to prepare the application documents with Data Entry Form (For "Kateigai" - Dissertation in English)</t>
    <phoneticPr fontId="5"/>
  </si>
  <si>
    <t>Completed course of the  "eL CoRE"</t>
    <phoneticPr fontId="5"/>
  </si>
  <si>
    <t>Department of ****/Major in ****, School of ******, ****** University, Country</t>
    <phoneticPr fontId="5"/>
  </si>
  <si>
    <t>Master's Program in Department of *********, Graduate School of *********, ******* University, Country</t>
    <phoneticPr fontId="5"/>
  </si>
  <si>
    <r>
      <rPr>
        <sz val="11"/>
        <rFont val="ＭＳ Ｐゴシック"/>
        <family val="3"/>
        <charset val="128"/>
      </rPr>
      <t>　</t>
    </r>
    <r>
      <rPr>
        <sz val="11"/>
        <rFont val="Tahoma"/>
        <family val="2"/>
      </rPr>
      <t>(14) Principal referee submits the data</t>
    </r>
    <r>
      <rPr>
        <sz val="11"/>
        <rFont val="ＭＳ Ｐゴシック"/>
        <family val="2"/>
        <charset val="128"/>
      </rPr>
      <t>　</t>
    </r>
    <r>
      <rPr>
        <sz val="11"/>
        <rFont val="ＭＳ Ｐゴシック"/>
        <family val="3"/>
        <charset val="128"/>
      </rPr>
      <t>⑤</t>
    </r>
    <r>
      <rPr>
        <sz val="11"/>
        <rFont val="Tahoma"/>
        <family val="2"/>
      </rPr>
      <t>Doctoral Dissertation Review Report(scanned PDF),</t>
    </r>
    <r>
      <rPr>
        <sz val="11"/>
        <rFont val="ＭＳ Ｐゴシック"/>
        <family val="3"/>
        <charset val="128"/>
      </rPr>
      <t>⑦</t>
    </r>
    <r>
      <rPr>
        <sz val="11"/>
        <rFont val="Tahoma"/>
        <family val="2"/>
      </rPr>
      <t>Application to change dissertation title (Word)(*Only if applicable),</t>
    </r>
    <r>
      <rPr>
        <sz val="11"/>
        <rFont val="ＭＳ Ｐゴシック"/>
        <family val="3"/>
        <charset val="128"/>
        <scheme val="minor"/>
      </rPr>
      <t>⑧</t>
    </r>
    <r>
      <rPr>
        <sz val="11"/>
        <rFont val="Tahoma"/>
        <family val="2"/>
      </rPr>
      <t xml:space="preserve">List of research achievements (*only if there is update from application for doctorate (Scanned PDF)), </t>
    </r>
    <r>
      <rPr>
        <sz val="11"/>
        <rFont val="ＭＳ Ｐゴシック"/>
        <family val="3"/>
        <charset val="128"/>
        <scheme val="minor"/>
      </rPr>
      <t>⑨</t>
    </r>
    <r>
      <rPr>
        <sz val="11"/>
        <rFont val="Tahoma"/>
        <family val="2"/>
      </rPr>
      <t xml:space="preserve">Checklist(Word), </t>
    </r>
    <r>
      <rPr>
        <sz val="11"/>
        <rFont val="ＭＳ Ｐゴシック"/>
        <family val="2"/>
        <charset val="128"/>
      </rPr>
      <t>⑩</t>
    </r>
    <r>
      <rPr>
        <sz val="11"/>
        <rFont val="Tahoma"/>
        <family val="2"/>
      </rPr>
      <t xml:space="preserve">Application for final decision for doctoral dissertation (Excel) + </t>
    </r>
    <r>
      <rPr>
        <sz val="11"/>
        <rFont val="ＭＳ ゴシック"/>
        <family val="3"/>
        <charset val="128"/>
      </rPr>
      <t>⑥</t>
    </r>
    <r>
      <rPr>
        <sz val="11"/>
        <rFont val="Tahoma"/>
        <family val="3"/>
      </rPr>
      <t>Honbun.pdf, Gaiyo.pdf, Shinsa.pdf</t>
    </r>
    <r>
      <rPr>
        <sz val="11"/>
        <rFont val="ＭＳ Ｐゴシック"/>
        <family val="3"/>
        <charset val="128"/>
      </rPr>
      <t>（</t>
    </r>
    <r>
      <rPr>
        <sz val="11"/>
        <rFont val="Tahoma"/>
        <family val="2"/>
      </rPr>
      <t>PDF/A format</t>
    </r>
    <r>
      <rPr>
        <sz val="11"/>
        <rFont val="ＭＳ Ｐゴシック"/>
        <family val="3"/>
        <charset val="128"/>
      </rPr>
      <t>）</t>
    </r>
    <r>
      <rPr>
        <sz val="11"/>
        <rFont val="Tahoma"/>
        <family val="2"/>
      </rPr>
      <t xml:space="preserve"> to the Academic and Student Affairs Section by email by the application deadline (to: dissertation@list.waseda.jp)</t>
    </r>
    <phoneticPr fontId="5"/>
  </si>
  <si>
    <t>Tel</t>
    <phoneticPr fontId="5"/>
  </si>
  <si>
    <t>Date Submitted(DD/MM/YYYY):</t>
    <phoneticPr fontId="5"/>
  </si>
  <si>
    <r>
      <rPr>
        <sz val="11"/>
        <color theme="1"/>
        <rFont val="ＭＳ Ｐゴシック"/>
        <family val="3"/>
        <charset val="128"/>
      </rPr>
      <t>　</t>
    </r>
    <r>
      <rPr>
        <sz val="11"/>
        <color theme="1"/>
        <rFont val="Tahoma"/>
        <family val="2"/>
      </rPr>
      <t xml:space="preserve">(16) </t>
    </r>
    <r>
      <rPr>
        <sz val="11"/>
        <color rgb="FFFF0000"/>
        <rFont val="Tahoma"/>
        <family val="2"/>
      </rPr>
      <t xml:space="preserve">(Only after the completion of data check) </t>
    </r>
    <r>
      <rPr>
        <sz val="11"/>
        <color theme="1"/>
        <rFont val="Tahoma"/>
        <family val="2"/>
      </rPr>
      <t xml:space="preserve">Submit the original application document </t>
    </r>
    <r>
      <rPr>
        <sz val="11"/>
        <color theme="1"/>
        <rFont val="ＭＳ Ｐゴシック"/>
        <family val="3"/>
        <charset val="128"/>
        <scheme val="minor"/>
      </rPr>
      <t>⑤</t>
    </r>
    <r>
      <rPr>
        <sz val="11"/>
        <color theme="1"/>
        <rFont val="Tahoma"/>
        <family val="3"/>
      </rPr>
      <t xml:space="preserve">Doctoral Dissertation Review Report (for all applicants), </t>
    </r>
    <r>
      <rPr>
        <sz val="11"/>
        <color theme="1"/>
        <rFont val="Segoe UI Symbol"/>
        <family val="3"/>
      </rPr>
      <t>⑧</t>
    </r>
    <r>
      <rPr>
        <sz val="11"/>
        <color theme="1"/>
        <rFont val="Tahoma"/>
        <family val="3"/>
      </rPr>
      <t>List of research achievements (*only if applicable)</t>
    </r>
    <r>
      <rPr>
        <sz val="11"/>
        <color theme="1"/>
        <rFont val="ＭＳ Ｐゴシック"/>
        <family val="3"/>
        <charset val="128"/>
        <scheme val="minor"/>
      </rPr>
      <t>.</t>
    </r>
    <rPh sb="3" eb="5">
      <t>シンセイショルイ</t>
    </rPh>
    <phoneticPr fontId="5"/>
  </si>
  <si>
    <r>
      <rPr>
        <sz val="11"/>
        <rFont val="ＭＳ Ｐゴシック"/>
        <family val="3"/>
        <charset val="128"/>
      </rPr>
      <t>　</t>
    </r>
    <r>
      <rPr>
        <sz val="11"/>
        <rFont val="Tahoma"/>
        <family val="2"/>
      </rPr>
      <t xml:space="preserve">(8) </t>
    </r>
    <r>
      <rPr>
        <sz val="11"/>
        <color rgb="FFFF0000"/>
        <rFont val="Tahoma"/>
        <family val="2"/>
      </rPr>
      <t>(Only after the completion of data check)</t>
    </r>
    <r>
      <rPr>
        <sz val="11"/>
        <rFont val="Tahoma"/>
        <family val="2"/>
      </rPr>
      <t xml:space="preserve"> Submit the original application documents </t>
    </r>
    <r>
      <rPr>
        <sz val="11"/>
        <rFont val="ＭＳ Ｐゴシック"/>
        <family val="3"/>
        <charset val="128"/>
      </rPr>
      <t>①</t>
    </r>
    <r>
      <rPr>
        <sz val="11"/>
        <rFont val="Tahoma"/>
        <family val="2"/>
      </rPr>
      <t xml:space="preserve">, </t>
    </r>
    <r>
      <rPr>
        <sz val="11"/>
        <rFont val="ＭＳ Ｐゴシック"/>
        <family val="3"/>
        <charset val="128"/>
      </rPr>
      <t>②</t>
    </r>
    <rPh sb="3" eb="5">
      <t>シンセイ</t>
    </rPh>
    <phoneticPr fontId="5"/>
  </si>
  <si>
    <r>
      <t xml:space="preserve">Date of graduation, completion or withdrawal
(yyyy/mm/dd)
</t>
    </r>
    <r>
      <rPr>
        <sz val="8"/>
        <color rgb="FFFF0000"/>
        <rFont val="Meiryo UI"/>
        <family val="3"/>
        <charset val="128"/>
      </rPr>
      <t>*Leave blank when currently being enrolled.</t>
    </r>
    <phoneticPr fontId="5"/>
  </si>
  <si>
    <t>as of April 1, 2026</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</si>
</sst>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d;@"/>
    <numFmt numFmtId="177" formatCode="#"/>
    <numFmt numFmtId="178" formatCode="0_);[Red]\(0\)"/>
    <numFmt numFmtId="179" formatCode="mmmm\,\ yyyy"/>
    <numFmt numFmtId="180" formatCode="[$-409]mmmm\,\ yyyy;@"/>
  </numFmts>
  <fonts count="100">
    <font>
      <sz val="11"/>
      <color theme="1"/>
      <name val="ＭＳ Ｐゴシック"/>
      <family val="2"/>
      <charset val="128"/>
      <scheme val="minor"/>
    </font>
    <font>
      <sz val="10"/>
      <color theme="1"/>
      <name val="Meiryo UI"/>
      <family val="2"/>
      <charset val="128"/>
    </font>
    <font>
      <sz val="11"/>
      <name val="ＭＳ Ｐゴシック"/>
      <family val="3"/>
      <charset val="128"/>
    </font>
    <font>
      <sz val="11"/>
      <color indexed="8"/>
      <name val="ＭＳ Ｐゴシック"/>
      <family val="3"/>
      <charset val="128"/>
    </font>
    <font>
      <sz val="9"/>
      <color indexed="8"/>
      <name val="ＭＳ Ｐゴシック"/>
      <family val="3"/>
      <charset val="128"/>
    </font>
    <font>
      <sz val="6"/>
      <name val="ＭＳ Ｐゴシック"/>
      <family val="2"/>
      <charset val="128"/>
      <scheme val="minor"/>
    </font>
    <font>
      <u/>
      <sz val="11"/>
      <color theme="10"/>
      <name val="ＭＳ Ｐゴシック"/>
      <family val="2"/>
      <charset val="128"/>
      <scheme val="minor"/>
    </font>
    <font>
      <sz val="11"/>
      <color indexed="8"/>
      <name val="ＭＳ Ｐゴシック"/>
      <family val="3"/>
      <charset val="128"/>
    </font>
    <font>
      <sz val="9"/>
      <color theme="1"/>
      <name val="ＭＳ Ｐゴシック"/>
      <family val="3"/>
      <charset val="128"/>
      <scheme val="minor"/>
    </font>
    <font>
      <sz val="9"/>
      <name val="ＭＳ Ｐゴシック"/>
      <family val="3"/>
      <charset val="128"/>
    </font>
    <font>
      <sz val="9"/>
      <name val="ＭＳ Ｐゴシック"/>
      <family val="3"/>
      <charset val="128"/>
      <scheme val="minor"/>
    </font>
    <font>
      <sz val="9"/>
      <name val="ＭＳ Ｐゴシック"/>
      <family val="2"/>
      <charset val="128"/>
      <scheme val="minor"/>
    </font>
    <font>
      <u/>
      <sz val="11"/>
      <color theme="11"/>
      <name val="ＭＳ Ｐゴシック"/>
      <family val="2"/>
      <charset val="128"/>
      <scheme val="minor"/>
    </font>
    <font>
      <sz val="10"/>
      <color theme="1"/>
      <name val="Meiryo UI"/>
      <family val="2"/>
      <charset val="128"/>
    </font>
    <font>
      <sz val="18"/>
      <color theme="3"/>
      <name val="ＭＳ Ｐゴシック"/>
      <family val="2"/>
      <charset val="128"/>
      <scheme val="major"/>
    </font>
    <font>
      <b/>
      <sz val="15"/>
      <color theme="3"/>
      <name val="Meiryo UI"/>
      <family val="2"/>
      <charset val="128"/>
    </font>
    <font>
      <b/>
      <sz val="13"/>
      <color theme="3"/>
      <name val="Meiryo UI"/>
      <family val="2"/>
      <charset val="128"/>
    </font>
    <font>
      <b/>
      <sz val="11"/>
      <color theme="3"/>
      <name val="Meiryo UI"/>
      <family val="2"/>
      <charset val="128"/>
    </font>
    <font>
      <sz val="10"/>
      <color rgb="FF006100"/>
      <name val="Meiryo UI"/>
      <family val="2"/>
      <charset val="128"/>
    </font>
    <font>
      <sz val="10"/>
      <color rgb="FF9C0006"/>
      <name val="Meiryo UI"/>
      <family val="2"/>
      <charset val="128"/>
    </font>
    <font>
      <sz val="10"/>
      <color rgb="FF9C5700"/>
      <name val="Meiryo UI"/>
      <family val="2"/>
      <charset val="128"/>
    </font>
    <font>
      <sz val="10"/>
      <color rgb="FF3F3F76"/>
      <name val="Meiryo UI"/>
      <family val="2"/>
      <charset val="128"/>
    </font>
    <font>
      <b/>
      <sz val="10"/>
      <color rgb="FF3F3F3F"/>
      <name val="Meiryo UI"/>
      <family val="2"/>
      <charset val="128"/>
    </font>
    <font>
      <b/>
      <sz val="10"/>
      <color rgb="FFFA7D00"/>
      <name val="Meiryo UI"/>
      <family val="2"/>
      <charset val="128"/>
    </font>
    <font>
      <sz val="10"/>
      <color rgb="FFFA7D00"/>
      <name val="Meiryo UI"/>
      <family val="2"/>
      <charset val="128"/>
    </font>
    <font>
      <b/>
      <sz val="10"/>
      <color theme="0"/>
      <name val="Meiryo UI"/>
      <family val="2"/>
      <charset val="128"/>
    </font>
    <font>
      <sz val="10"/>
      <color rgb="FFFF0000"/>
      <name val="Meiryo UI"/>
      <family val="2"/>
      <charset val="128"/>
    </font>
    <font>
      <i/>
      <sz val="10"/>
      <color rgb="FF7F7F7F"/>
      <name val="Meiryo UI"/>
      <family val="2"/>
      <charset val="128"/>
    </font>
    <font>
      <b/>
      <sz val="10"/>
      <color theme="1"/>
      <name val="Meiryo UI"/>
      <family val="2"/>
      <charset val="128"/>
    </font>
    <font>
      <sz val="10"/>
      <color theme="0"/>
      <name val="Meiryo UI"/>
      <family val="2"/>
      <charset val="128"/>
    </font>
    <font>
      <sz val="6"/>
      <name val="Meiryo UI"/>
      <family val="2"/>
      <charset val="128"/>
    </font>
    <font>
      <b/>
      <sz val="10"/>
      <color theme="1"/>
      <name val="Meiryo UI"/>
      <family val="3"/>
      <charset val="128"/>
    </font>
    <font>
      <sz val="10"/>
      <color theme="1"/>
      <name val="Meiryo UI"/>
      <family val="3"/>
      <charset val="128"/>
    </font>
    <font>
      <u/>
      <sz val="10"/>
      <color theme="10"/>
      <name val="Meiryo UI"/>
      <family val="2"/>
      <charset val="128"/>
    </font>
    <font>
      <b/>
      <sz val="10"/>
      <color rgb="FFFF0000"/>
      <name val="Meiryo UI"/>
      <family val="3"/>
      <charset val="128"/>
    </font>
    <font>
      <sz val="10"/>
      <name val="ＭＳ Ｐゴシック"/>
      <family val="3"/>
      <charset val="128"/>
    </font>
    <font>
      <sz val="10"/>
      <name val="Meiryo UI"/>
      <family val="3"/>
      <charset val="128"/>
    </font>
    <font>
      <sz val="11"/>
      <color theme="1"/>
      <name val="ＭＳ Ｐ明朝"/>
      <family val="1"/>
      <charset val="128"/>
    </font>
    <font>
      <sz val="22"/>
      <color theme="1"/>
      <name val="ＭＳ 明朝"/>
      <family val="1"/>
      <charset val="128"/>
    </font>
    <font>
      <sz val="32"/>
      <color theme="1"/>
      <name val="ＭＳ 明朝"/>
      <family val="1"/>
      <charset val="128"/>
    </font>
    <font>
      <sz val="11"/>
      <color theme="1"/>
      <name val="ＭＳ 明朝"/>
      <family val="1"/>
      <charset val="128"/>
    </font>
    <font>
      <sz val="10"/>
      <color indexed="8"/>
      <name val="Meiryo UI"/>
      <family val="3"/>
      <charset val="128"/>
    </font>
    <font>
      <sz val="8"/>
      <color rgb="FFFF0000"/>
      <name val="Meiryo UI"/>
      <family val="3"/>
      <charset val="128"/>
    </font>
    <font>
      <b/>
      <sz val="9"/>
      <color indexed="81"/>
      <name val="MS P ゴシック"/>
      <family val="3"/>
      <charset val="128"/>
    </font>
    <font>
      <sz val="1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color theme="1"/>
      <name val="Tahoma"/>
      <family val="2"/>
    </font>
    <font>
      <sz val="9"/>
      <color indexed="81"/>
      <name val="ＭＳ Ｐゴシック"/>
      <family val="3"/>
      <charset val="128"/>
    </font>
    <font>
      <b/>
      <sz val="10"/>
      <color theme="1"/>
      <name val="ＭＳ Ｐゴシック"/>
      <family val="3"/>
      <charset val="128"/>
    </font>
    <font>
      <b/>
      <sz val="10"/>
      <color theme="1"/>
      <name val="Tahoma"/>
      <family val="2"/>
    </font>
    <font>
      <sz val="11"/>
      <color theme="1"/>
      <name val="Tahoma"/>
      <family val="2"/>
    </font>
    <font>
      <sz val="11"/>
      <color theme="1"/>
      <name val="ＭＳ Ｐゴシック"/>
      <family val="3"/>
      <charset val="128"/>
    </font>
    <font>
      <b/>
      <u/>
      <sz val="14"/>
      <color theme="1"/>
      <name val="Tahoma"/>
      <family val="2"/>
    </font>
    <font>
      <b/>
      <sz val="12"/>
      <color theme="1"/>
      <name val="Tahoma"/>
      <family val="2"/>
    </font>
    <font>
      <sz val="20"/>
      <color theme="1"/>
      <name val="Times New Roman"/>
      <family val="1"/>
    </font>
    <font>
      <sz val="18"/>
      <color theme="1"/>
      <name val="Times New Roman"/>
      <family val="1"/>
    </font>
    <font>
      <sz val="22"/>
      <color theme="1"/>
      <name val="Times New Roman"/>
      <family val="1"/>
    </font>
    <font>
      <sz val="16"/>
      <color theme="1"/>
      <name val="Times New Roman"/>
      <family val="1"/>
    </font>
    <font>
      <sz val="32"/>
      <color theme="1"/>
      <name val="Times New Roman"/>
      <family val="1"/>
    </font>
    <font>
      <b/>
      <sz val="20"/>
      <color theme="1"/>
      <name val="Times New Roman"/>
      <family val="1"/>
    </font>
    <font>
      <sz val="11"/>
      <color theme="1"/>
      <name val="Times New Roman"/>
      <family val="1"/>
    </font>
    <font>
      <sz val="9"/>
      <color indexed="8"/>
      <name val="Meiryo UI"/>
      <family val="3"/>
      <charset val="128"/>
    </font>
    <font>
      <b/>
      <sz val="14"/>
      <color theme="1"/>
      <name val="Times New Roman"/>
      <family val="1"/>
    </font>
    <font>
      <sz val="9"/>
      <name val="Meiryo UI"/>
      <family val="3"/>
      <charset val="128"/>
    </font>
    <font>
      <b/>
      <sz val="10"/>
      <color theme="1"/>
      <name val="Times New Roman"/>
      <family val="1"/>
    </font>
    <font>
      <sz val="10"/>
      <color theme="1"/>
      <name val="Times New Roman"/>
      <family val="1"/>
    </font>
    <font>
      <sz val="10"/>
      <name val="Times New Roman"/>
      <family val="1"/>
    </font>
    <font>
      <b/>
      <sz val="10"/>
      <color rgb="FFFF0000"/>
      <name val="Times New Roman"/>
      <family val="1"/>
    </font>
    <font>
      <b/>
      <sz val="8"/>
      <color theme="1"/>
      <name val="Times New Roman"/>
      <family val="1"/>
    </font>
    <font>
      <sz val="10"/>
      <color theme="1"/>
      <name val="ＭＳ Ｐ明朝"/>
      <family val="1"/>
      <charset val="128"/>
    </font>
    <font>
      <sz val="11"/>
      <color indexed="81"/>
      <name val="Calibri"/>
      <family val="2"/>
    </font>
    <font>
      <sz val="11"/>
      <color indexed="81"/>
      <name val="Arial Unicode MS"/>
      <family val="3"/>
      <charset val="128"/>
    </font>
    <font>
      <sz val="11"/>
      <color theme="1"/>
      <name val="Calibri"/>
      <family val="2"/>
    </font>
    <font>
      <b/>
      <sz val="14"/>
      <color theme="1"/>
      <name val="Calibri"/>
      <family val="2"/>
    </font>
    <font>
      <b/>
      <sz val="14"/>
      <color theme="1"/>
      <name val="ＭＳ Ｐゴシック"/>
      <family val="3"/>
      <charset val="128"/>
    </font>
    <font>
      <sz val="9"/>
      <color theme="1"/>
      <name val="Meiryo UI"/>
      <family val="3"/>
      <charset val="128"/>
    </font>
    <font>
      <sz val="8"/>
      <color indexed="8"/>
      <name val="Meiryo UI"/>
      <family val="3"/>
      <charset val="128"/>
    </font>
    <font>
      <sz val="10"/>
      <color rgb="FFFF0000"/>
      <name val="Tahoma"/>
      <family val="2"/>
    </font>
    <font>
      <vertAlign val="superscript"/>
      <sz val="11"/>
      <color theme="1"/>
      <name val="Tahoma"/>
      <family val="2"/>
    </font>
    <font>
      <b/>
      <sz val="9"/>
      <color theme="1"/>
      <name val="Times New Roman"/>
      <family val="1"/>
    </font>
    <font>
      <sz val="18"/>
      <color theme="1"/>
      <name val="ＭＳ Ｐ明朝"/>
      <family val="1"/>
      <charset val="128"/>
    </font>
    <font>
      <sz val="18"/>
      <color theme="1"/>
      <name val="ＭＳ Ｐゴシック"/>
      <family val="2"/>
      <charset val="128"/>
      <scheme val="minor"/>
    </font>
    <font>
      <sz val="11"/>
      <color theme="1"/>
      <name val="Tahoma"/>
      <family val="3"/>
      <charset val="128"/>
    </font>
    <font>
      <sz val="11"/>
      <name val="Tahoma"/>
      <family val="2"/>
    </font>
    <font>
      <sz val="11"/>
      <color theme="1"/>
      <name val="ＭＳ Ｐゴシック"/>
      <family val="3"/>
      <charset val="128"/>
      <scheme val="minor"/>
    </font>
    <font>
      <sz val="10"/>
      <name val="Tahoma"/>
      <family val="2"/>
    </font>
    <font>
      <sz val="11"/>
      <name val="ＭＳ Ｐゴシック"/>
      <family val="2"/>
      <charset val="128"/>
    </font>
    <font>
      <sz val="11"/>
      <name val="ＭＳ ゴシック"/>
      <family val="3"/>
      <charset val="128"/>
    </font>
    <font>
      <sz val="11"/>
      <name val="Tahoma"/>
      <family val="3"/>
      <charset val="128"/>
    </font>
    <font>
      <sz val="11"/>
      <name val="ＭＳ Ｐゴシック"/>
      <family val="2"/>
      <charset val="128"/>
      <scheme val="minor"/>
    </font>
    <font>
      <sz val="11"/>
      <name val="Calibri"/>
      <family val="2"/>
    </font>
    <font>
      <sz val="18"/>
      <name val="Times New Roman"/>
      <family val="1"/>
    </font>
    <font>
      <sz val="10"/>
      <color indexed="81"/>
      <name val="Calibri"/>
      <family val="2"/>
    </font>
    <font>
      <sz val="9"/>
      <color indexed="81"/>
      <name val="Arial"/>
      <family val="2"/>
    </font>
    <font>
      <sz val="11"/>
      <name val="Tahoma"/>
      <family val="3"/>
    </font>
    <font>
      <sz val="11"/>
      <color theme="1"/>
      <name val="Segoe UI Symbol"/>
      <family val="3"/>
    </font>
    <font>
      <sz val="11"/>
      <color theme="1"/>
      <name val="Tahoma"/>
      <family val="3"/>
    </font>
    <font>
      <sz val="11"/>
      <color rgb="FFFF0000"/>
      <name val="Tahoma"/>
      <family val="2"/>
    </font>
    <font>
      <sz val="9"/>
      <color indexed="81"/>
      <name val="Calibri"/>
      <family val="2"/>
    </font>
  </fonts>
  <fills count="44">
    <fill>
      <patternFill patternType="none"/>
    </fill>
    <fill>
      <patternFill patternType="gray125"/>
    </fill>
    <fill>
      <patternFill patternType="solid">
        <fgColor theme="0" tint="-0.249977111117893"/>
        <bgColor indexed="64"/>
      </patternFill>
    </fill>
    <fill>
      <patternFill patternType="solid">
        <fgColor indexed="22"/>
        <bgColor indexed="0"/>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66"/>
        <bgColor indexed="64"/>
      </patternFill>
    </fill>
    <fill>
      <patternFill patternType="solid">
        <fgColor rgb="FFFFFFCC"/>
        <bgColor indexed="64"/>
      </patternFill>
    </fill>
    <fill>
      <patternFill patternType="solid">
        <fgColor theme="9" tint="0.39997558519241921"/>
        <bgColor indexed="64"/>
      </patternFill>
    </fill>
  </fills>
  <borders count="7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hair">
        <color indexed="8"/>
      </right>
      <top/>
      <bottom/>
      <diagonal/>
    </border>
    <border>
      <left style="hair">
        <color indexed="8"/>
      </left>
      <right style="hair">
        <color indexed="8"/>
      </right>
      <top/>
      <bottom/>
      <diagonal/>
    </border>
    <border>
      <left style="hair">
        <color indexed="8"/>
      </left>
      <right/>
      <top/>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diagonal/>
    </border>
    <border>
      <left style="thin">
        <color auto="1"/>
      </left>
      <right/>
      <top/>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80">
    <xf numFmtId="0" fontId="0"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3" fillId="0" borderId="0"/>
    <xf numFmtId="0" fontId="6" fillId="0" borderId="0" applyNumberFormat="0" applyFill="0" applyBorder="0" applyAlignment="0" applyProtection="0">
      <alignment vertical="center"/>
    </xf>
    <xf numFmtId="0" fontId="7" fillId="0" borderId="0"/>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5" borderId="0" applyNumberFormat="0" applyBorder="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12" applyNumberFormat="0" applyAlignment="0" applyProtection="0">
      <alignment vertical="center"/>
    </xf>
    <xf numFmtId="0" fontId="22" fillId="9" borderId="13" applyNumberFormat="0" applyAlignment="0" applyProtection="0">
      <alignment vertical="center"/>
    </xf>
    <xf numFmtId="0" fontId="23" fillId="9" borderId="12" applyNumberFormat="0" applyAlignment="0" applyProtection="0">
      <alignment vertical="center"/>
    </xf>
    <xf numFmtId="0" fontId="24" fillId="0" borderId="14" applyNumberFormat="0" applyFill="0" applyAlignment="0" applyProtection="0">
      <alignment vertical="center"/>
    </xf>
    <xf numFmtId="0" fontId="25" fillId="10" borderId="15" applyNumberFormat="0" applyAlignment="0" applyProtection="0">
      <alignment vertical="center"/>
    </xf>
    <xf numFmtId="0" fontId="26" fillId="0" borderId="0" applyNumberFormat="0" applyFill="0" applyBorder="0" applyAlignment="0" applyProtection="0">
      <alignment vertical="center"/>
    </xf>
    <xf numFmtId="0" fontId="13" fillId="11" borderId="16" applyNumberFormat="0" applyFont="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29"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29"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29"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29"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29" fillId="32"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13" fillId="35" borderId="0" applyNumberFormat="0" applyBorder="0" applyAlignment="0" applyProtection="0">
      <alignment vertical="center"/>
    </xf>
    <xf numFmtId="0" fontId="33" fillId="0" borderId="0" applyNumberFormat="0" applyFill="0" applyBorder="0" applyAlignment="0" applyProtection="0">
      <alignment vertical="center"/>
    </xf>
    <xf numFmtId="0" fontId="35" fillId="0" borderId="0"/>
    <xf numFmtId="0" fontId="3" fillId="0" borderId="0"/>
    <xf numFmtId="0" fontId="3" fillId="0" borderId="0"/>
    <xf numFmtId="0" fontId="1" fillId="0" borderId="0">
      <alignment vertical="center"/>
    </xf>
    <xf numFmtId="0" fontId="1" fillId="11" borderId="16" applyNumberFormat="0" applyFont="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3" fillId="0" borderId="0"/>
    <xf numFmtId="0" fontId="3" fillId="0" borderId="0"/>
  </cellStyleXfs>
  <cellXfs count="622">
    <xf numFmtId="0" fontId="0" fillId="0" borderId="0" xfId="0">
      <alignment vertical="center"/>
    </xf>
    <xf numFmtId="0" fontId="8" fillId="0" borderId="0" xfId="0" applyFont="1" applyAlignment="1">
      <alignment vertical="center"/>
    </xf>
    <xf numFmtId="0" fontId="32" fillId="0" borderId="0" xfId="0" applyFont="1" applyAlignment="1">
      <alignment vertical="center"/>
    </xf>
    <xf numFmtId="0" fontId="41" fillId="2" borderId="23" xfId="8" applyFont="1" applyFill="1" applyBorder="1" applyAlignment="1">
      <alignment horizontal="left" vertical="center" wrapText="1"/>
    </xf>
    <xf numFmtId="0" fontId="41" fillId="3" borderId="2" xfId="8" applyFont="1" applyFill="1" applyBorder="1" applyAlignment="1">
      <alignment vertical="center" wrapText="1"/>
    </xf>
    <xf numFmtId="0" fontId="41" fillId="3" borderId="23" xfId="8" applyFont="1" applyFill="1" applyBorder="1" applyAlignment="1">
      <alignment vertical="center" wrapText="1"/>
    </xf>
    <xf numFmtId="0" fontId="41" fillId="3" borderId="29" xfId="8" applyFont="1" applyFill="1" applyBorder="1" applyAlignment="1">
      <alignment vertical="center" wrapText="1"/>
    </xf>
    <xf numFmtId="0" fontId="32" fillId="0" borderId="0" xfId="0" applyFont="1" applyAlignment="1">
      <alignment horizontal="left" vertical="center"/>
    </xf>
    <xf numFmtId="0" fontId="41" fillId="3" borderId="23" xfId="8" applyFont="1" applyFill="1" applyBorder="1" applyAlignment="1">
      <alignment horizontal="left" vertical="center" wrapText="1"/>
    </xf>
    <xf numFmtId="0" fontId="41" fillId="3" borderId="23" xfId="56" applyFont="1" applyFill="1" applyBorder="1" applyAlignment="1">
      <alignment horizontal="left" vertical="center" wrapText="1"/>
    </xf>
    <xf numFmtId="0" fontId="41" fillId="3" borderId="23" xfId="56" applyFont="1" applyFill="1" applyBorder="1" applyAlignment="1">
      <alignment horizontal="left" vertical="center"/>
    </xf>
    <xf numFmtId="0" fontId="32" fillId="0" borderId="0" xfId="0" applyFont="1" applyAlignment="1">
      <alignment vertical="center" shrinkToFit="1"/>
    </xf>
    <xf numFmtId="0" fontId="32" fillId="0" borderId="0" xfId="0" applyFont="1" applyAlignment="1">
      <alignment horizontal="left" vertical="center" shrinkToFit="1"/>
    </xf>
    <xf numFmtId="0" fontId="36" fillId="0" borderId="0" xfId="0" applyFont="1" applyAlignment="1">
      <alignment horizontal="left" vertical="center" shrinkToFit="1"/>
    </xf>
    <xf numFmtId="0" fontId="0" fillId="0" borderId="0" xfId="0" applyAlignment="1">
      <alignment vertical="center" shrinkToFit="1"/>
    </xf>
    <xf numFmtId="0" fontId="7" fillId="0" borderId="8" xfId="8" applyFont="1" applyFill="1" applyBorder="1" applyAlignment="1">
      <alignment shrinkToFit="1"/>
    </xf>
    <xf numFmtId="0" fontId="3" fillId="0" borderId="8" xfId="6" applyFont="1" applyFill="1" applyBorder="1" applyAlignment="1">
      <alignment shrinkToFit="1"/>
    </xf>
    <xf numFmtId="0" fontId="3" fillId="0" borderId="0" xfId="6" applyFont="1" applyFill="1" applyBorder="1" applyAlignment="1">
      <alignment shrinkToFit="1"/>
    </xf>
    <xf numFmtId="0" fontId="7" fillId="0" borderId="0" xfId="8" applyFont="1" applyFill="1" applyBorder="1" applyAlignment="1">
      <alignment shrinkToFit="1"/>
    </xf>
    <xf numFmtId="0" fontId="2" fillId="0" borderId="23" xfId="2" applyBorder="1" applyAlignment="1">
      <alignment vertical="center"/>
    </xf>
    <xf numFmtId="0" fontId="2" fillId="0" borderId="0" xfId="2" applyBorder="1" applyAlignment="1">
      <alignment vertical="center"/>
    </xf>
    <xf numFmtId="0" fontId="41" fillId="2" borderId="33" xfId="8" applyFont="1" applyFill="1" applyBorder="1" applyAlignment="1">
      <alignment horizontal="left" vertical="center" wrapText="1"/>
    </xf>
    <xf numFmtId="0" fontId="32" fillId="0" borderId="0" xfId="0" applyFont="1">
      <alignment vertical="center"/>
    </xf>
    <xf numFmtId="0" fontId="36" fillId="0" borderId="0" xfId="0" applyFont="1">
      <alignment vertical="center"/>
    </xf>
    <xf numFmtId="0" fontId="32" fillId="0" borderId="58" xfId="0" applyFont="1" applyBorder="1">
      <alignment vertical="center"/>
    </xf>
    <xf numFmtId="0" fontId="32" fillId="0" borderId="59" xfId="0" applyFont="1" applyBorder="1" applyAlignment="1">
      <alignment vertical="center"/>
    </xf>
    <xf numFmtId="0" fontId="32" fillId="36" borderId="60" xfId="0" applyFont="1" applyFill="1" applyBorder="1" applyAlignment="1">
      <alignment vertical="center" shrinkToFit="1"/>
    </xf>
    <xf numFmtId="0" fontId="32" fillId="39" borderId="61" xfId="0" applyFont="1" applyFill="1" applyBorder="1" applyAlignment="1">
      <alignment vertical="center" shrinkToFit="1"/>
    </xf>
    <xf numFmtId="0" fontId="11" fillId="2" borderId="23" xfId="0" applyFont="1" applyFill="1" applyBorder="1" applyAlignment="1">
      <alignment horizontal="left" vertical="center" wrapText="1"/>
    </xf>
    <xf numFmtId="0" fontId="8" fillId="0" borderId="0" xfId="0" applyNumberFormat="1" applyFont="1" applyAlignment="1">
      <alignment vertical="center" wrapText="1"/>
    </xf>
    <xf numFmtId="0" fontId="4" fillId="4" borderId="2" xfId="8" applyNumberFormat="1" applyFont="1" applyFill="1" applyBorder="1" applyAlignment="1">
      <alignment horizontal="left" vertical="center" wrapText="1"/>
    </xf>
    <xf numFmtId="0" fontId="4" fillId="3" borderId="2" xfId="8" applyFont="1" applyFill="1" applyBorder="1" applyAlignment="1">
      <alignment horizontal="left" vertical="center" wrapText="1"/>
    </xf>
    <xf numFmtId="0" fontId="4" fillId="3" borderId="23" xfId="8"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4" fillId="3" borderId="5" xfId="8" applyFont="1" applyFill="1" applyBorder="1" applyAlignment="1">
      <alignment horizontal="left" vertical="center" wrapText="1"/>
    </xf>
    <xf numFmtId="0" fontId="4" fillId="3" borderId="7" xfId="8" applyFont="1" applyFill="1" applyBorder="1" applyAlignment="1">
      <alignment horizontal="left" vertical="center" wrapText="1"/>
    </xf>
    <xf numFmtId="0" fontId="4" fillId="3" borderId="6" xfId="8" applyFont="1" applyFill="1" applyBorder="1" applyAlignment="1">
      <alignment horizontal="left" vertical="center" wrapText="1"/>
    </xf>
    <xf numFmtId="0" fontId="4" fillId="3" borderId="3" xfId="8" applyFont="1" applyFill="1" applyBorder="1" applyAlignment="1">
      <alignment horizontal="left" vertical="center" wrapText="1"/>
    </xf>
    <xf numFmtId="0" fontId="9" fillId="3" borderId="2" xfId="6" applyFont="1" applyFill="1" applyBorder="1" applyAlignment="1">
      <alignment horizontal="left" vertical="center" wrapText="1"/>
    </xf>
    <xf numFmtId="0" fontId="11" fillId="2" borderId="2" xfId="0" applyFont="1" applyFill="1" applyBorder="1" applyAlignment="1">
      <alignment horizontal="left" vertical="center" wrapText="1"/>
    </xf>
    <xf numFmtId="0" fontId="9" fillId="3" borderId="3" xfId="6" applyFont="1" applyFill="1" applyBorder="1" applyAlignment="1">
      <alignment horizontal="left" vertical="center" wrapText="1"/>
    </xf>
    <xf numFmtId="0" fontId="8" fillId="0" borderId="0" xfId="0" applyFont="1" applyAlignment="1">
      <alignment horizontal="left" vertical="center" wrapText="1"/>
    </xf>
    <xf numFmtId="0" fontId="4" fillId="4" borderId="23" xfId="8" applyNumberFormat="1" applyFont="1" applyFill="1" applyBorder="1" applyAlignment="1">
      <alignment horizontal="left" vertical="center" wrapText="1"/>
    </xf>
    <xf numFmtId="0" fontId="10" fillId="4" borderId="2" xfId="0" applyNumberFormat="1" applyFont="1" applyFill="1" applyBorder="1" applyAlignment="1">
      <alignment horizontal="left" vertical="center" wrapText="1"/>
    </xf>
    <xf numFmtId="0" fontId="10" fillId="4" borderId="23" xfId="0" applyNumberFormat="1" applyFont="1" applyFill="1" applyBorder="1" applyAlignment="1">
      <alignment horizontal="left" vertical="center" wrapText="1"/>
    </xf>
    <xf numFmtId="0" fontId="6" fillId="4" borderId="2" xfId="7" applyNumberFormat="1" applyFill="1" applyBorder="1" applyAlignment="1">
      <alignment horizontal="left" vertical="center" wrapText="1"/>
    </xf>
    <xf numFmtId="0" fontId="4" fillId="4" borderId="26" xfId="8" applyNumberFormat="1" applyFont="1" applyFill="1" applyBorder="1" applyAlignment="1">
      <alignment horizontal="left" vertical="center" wrapText="1"/>
    </xf>
    <xf numFmtId="0" fontId="4" fillId="4" borderId="1" xfId="8" applyNumberFormat="1" applyFont="1" applyFill="1" applyBorder="1" applyAlignment="1">
      <alignment horizontal="left" vertical="center" wrapText="1"/>
    </xf>
    <xf numFmtId="0" fontId="9" fillId="4" borderId="2" xfId="6" applyNumberFormat="1" applyFont="1" applyFill="1" applyBorder="1" applyAlignment="1">
      <alignment horizontal="left" vertical="center" wrapText="1"/>
    </xf>
    <xf numFmtId="0" fontId="4" fillId="4" borderId="2" xfId="6" applyNumberFormat="1" applyFont="1" applyFill="1" applyBorder="1" applyAlignment="1">
      <alignment horizontal="left" vertical="center" wrapText="1"/>
    </xf>
    <xf numFmtId="14" fontId="4" fillId="4" borderId="2" xfId="8" applyNumberFormat="1" applyFont="1" applyFill="1" applyBorder="1" applyAlignment="1">
      <alignment horizontal="left" vertical="center" wrapText="1"/>
    </xf>
    <xf numFmtId="14" fontId="9" fillId="4" borderId="23" xfId="6" applyNumberFormat="1" applyFont="1" applyFill="1" applyBorder="1" applyAlignment="1">
      <alignment horizontal="left" vertical="center" wrapText="1"/>
    </xf>
    <xf numFmtId="0" fontId="3" fillId="0" borderId="8" xfId="57" applyFont="1" applyFill="1" applyBorder="1" applyAlignment="1">
      <alignment wrapText="1"/>
    </xf>
    <xf numFmtId="14" fontId="4" fillId="4" borderId="23" xfId="8" applyNumberFormat="1" applyFont="1" applyFill="1" applyBorder="1" applyAlignment="1">
      <alignment horizontal="left" vertical="center" wrapText="1"/>
    </xf>
    <xf numFmtId="0" fontId="44" fillId="0" borderId="0" xfId="0" applyFont="1" applyFill="1" applyAlignment="1">
      <alignment vertical="center" shrinkToFit="1"/>
    </xf>
    <xf numFmtId="0" fontId="45" fillId="37" borderId="23" xfId="0" applyFont="1" applyFill="1" applyBorder="1" applyAlignment="1">
      <alignment vertical="center"/>
    </xf>
    <xf numFmtId="0" fontId="46" fillId="0" borderId="0" xfId="0" applyFont="1" applyAlignment="1">
      <alignment vertical="center" shrinkToFit="1"/>
    </xf>
    <xf numFmtId="49" fontId="41" fillId="39" borderId="23" xfId="8" applyNumberFormat="1" applyFont="1" applyFill="1" applyBorder="1" applyAlignment="1" applyProtection="1">
      <alignment vertical="center"/>
      <protection locked="0"/>
    </xf>
    <xf numFmtId="176" fontId="41" fillId="4" borderId="33" xfId="56" applyNumberFormat="1" applyFont="1" applyFill="1" applyBorder="1" applyAlignment="1" applyProtection="1">
      <alignment horizontal="left" vertical="center"/>
      <protection locked="0"/>
    </xf>
    <xf numFmtId="0" fontId="36" fillId="4" borderId="33" xfId="0" applyFont="1" applyFill="1" applyBorder="1" applyAlignment="1" applyProtection="1">
      <alignment horizontal="left" vertical="center" shrinkToFit="1"/>
      <protection locked="0"/>
    </xf>
    <xf numFmtId="176" fontId="41" fillId="4" borderId="23" xfId="56" applyNumberFormat="1" applyFont="1" applyFill="1" applyBorder="1" applyAlignment="1" applyProtection="1">
      <alignment horizontal="left" vertical="center"/>
      <protection locked="0"/>
    </xf>
    <xf numFmtId="0" fontId="41" fillId="4" borderId="23" xfId="56" applyNumberFormat="1" applyFont="1" applyFill="1" applyBorder="1" applyAlignment="1" applyProtection="1">
      <alignment horizontal="left" vertical="center" shrinkToFit="1"/>
      <protection locked="0"/>
    </xf>
    <xf numFmtId="0" fontId="41" fillId="4" borderId="23" xfId="56" applyFont="1" applyFill="1" applyBorder="1" applyAlignment="1" applyProtection="1">
      <alignment vertical="center" shrinkToFit="1"/>
      <protection locked="0"/>
    </xf>
    <xf numFmtId="0" fontId="46" fillId="38" borderId="23" xfId="0" applyFont="1" applyFill="1" applyBorder="1" applyAlignment="1" applyProtection="1">
      <alignment vertical="center"/>
      <protection locked="0"/>
    </xf>
    <xf numFmtId="49" fontId="41" fillId="39" borderId="56" xfId="56" applyNumberFormat="1" applyFont="1" applyFill="1" applyBorder="1" applyAlignment="1" applyProtection="1">
      <alignment vertical="center" shrinkToFit="1"/>
      <protection locked="0"/>
    </xf>
    <xf numFmtId="49" fontId="41" fillId="39" borderId="4" xfId="56" applyNumberFormat="1" applyFont="1" applyFill="1" applyBorder="1" applyAlignment="1" applyProtection="1">
      <alignment vertical="center" shrinkToFit="1"/>
      <protection locked="0"/>
    </xf>
    <xf numFmtId="0" fontId="56" fillId="0" borderId="0" xfId="0" applyFont="1">
      <alignment vertical="center"/>
    </xf>
    <xf numFmtId="0" fontId="56" fillId="0" borderId="0" xfId="0" applyFont="1" applyAlignment="1">
      <alignment vertical="center" wrapText="1"/>
    </xf>
    <xf numFmtId="0" fontId="60" fillId="0" borderId="0" xfId="0" applyFont="1" applyAlignment="1" applyProtection="1">
      <alignment horizontal="center" vertical="center"/>
      <protection locked="0"/>
    </xf>
    <xf numFmtId="0" fontId="61" fillId="0" borderId="0" xfId="0" applyFont="1" applyAlignment="1" applyProtection="1">
      <alignment horizontal="right" vertical="center"/>
      <protection locked="0"/>
    </xf>
    <xf numFmtId="0" fontId="61" fillId="0" borderId="0" xfId="0" applyFont="1" applyProtection="1">
      <alignment vertical="center"/>
      <protection locked="0"/>
    </xf>
    <xf numFmtId="0" fontId="61" fillId="0" borderId="0" xfId="0" applyFont="1" applyAlignment="1">
      <alignment horizontal="center" vertical="center"/>
    </xf>
    <xf numFmtId="0" fontId="61" fillId="0" borderId="54" xfId="0" applyFont="1" applyBorder="1" applyProtection="1">
      <alignment vertical="center"/>
      <protection locked="0"/>
    </xf>
    <xf numFmtId="0" fontId="61" fillId="0" borderId="4" xfId="0" applyFont="1" applyBorder="1" applyProtection="1">
      <alignment vertical="center"/>
      <protection locked="0"/>
    </xf>
    <xf numFmtId="0" fontId="3" fillId="0" borderId="8" xfId="6" applyBorder="1" applyAlignment="1">
      <alignment shrinkToFit="1"/>
    </xf>
    <xf numFmtId="0" fontId="3" fillId="0" borderId="0" xfId="6" applyAlignment="1">
      <alignment shrinkToFit="1"/>
    </xf>
    <xf numFmtId="0" fontId="2" fillId="0" borderId="8" xfId="57" applyFont="1" applyBorder="1" applyAlignment="1">
      <alignment horizontal="right" wrapText="1"/>
    </xf>
    <xf numFmtId="0" fontId="41" fillId="2" borderId="23" xfId="56" applyFont="1" applyFill="1" applyBorder="1" applyAlignment="1">
      <alignment horizontal="left" vertical="center"/>
    </xf>
    <xf numFmtId="0" fontId="41" fillId="2" borderId="23" xfId="56" applyFont="1" applyFill="1" applyBorder="1" applyAlignment="1">
      <alignment horizontal="left" vertical="center" wrapText="1"/>
    </xf>
    <xf numFmtId="0" fontId="36" fillId="4" borderId="33" xfId="0" applyFont="1" applyFill="1" applyBorder="1" applyAlignment="1" applyProtection="1">
      <alignment horizontal="left" vertical="center" shrinkToFit="1"/>
    </xf>
    <xf numFmtId="0" fontId="0" fillId="0" borderId="0" xfId="0" applyAlignment="1">
      <alignment vertical="center" shrinkToFit="1"/>
    </xf>
    <xf numFmtId="0" fontId="0" fillId="0" borderId="0" xfId="0" applyAlignment="1">
      <alignment vertical="center" shrinkToFit="1"/>
    </xf>
    <xf numFmtId="0" fontId="0" fillId="0" borderId="0" xfId="0">
      <alignment vertical="center"/>
    </xf>
    <xf numFmtId="0" fontId="0" fillId="0" borderId="0" xfId="0" applyAlignment="1">
      <alignment vertical="center" shrinkToFit="1"/>
    </xf>
    <xf numFmtId="0" fontId="0" fillId="0" borderId="0" xfId="0" applyAlignment="1">
      <alignment vertical="center" shrinkToFit="1"/>
    </xf>
    <xf numFmtId="0" fontId="3" fillId="0" borderId="8" xfId="56" applyFont="1" applyFill="1" applyBorder="1" applyAlignment="1">
      <alignment shrinkToFit="1"/>
    </xf>
    <xf numFmtId="0" fontId="0" fillId="0" borderId="0" xfId="0">
      <alignment vertical="center"/>
    </xf>
    <xf numFmtId="0" fontId="0" fillId="0" borderId="0" xfId="0" applyAlignment="1">
      <alignment vertical="center" shrinkToFit="1"/>
    </xf>
    <xf numFmtId="0" fontId="0" fillId="0" borderId="0" xfId="0" applyAlignment="1">
      <alignment vertical="center" shrinkToFit="1"/>
    </xf>
    <xf numFmtId="0" fontId="0" fillId="0" borderId="0" xfId="0" applyAlignment="1">
      <alignment vertical="center" shrinkToFit="1"/>
    </xf>
    <xf numFmtId="0" fontId="0" fillId="0" borderId="0" xfId="0">
      <alignment vertical="center"/>
    </xf>
    <xf numFmtId="0" fontId="0" fillId="0" borderId="0" xfId="0" applyAlignment="1">
      <alignment vertical="center" shrinkToFit="1"/>
    </xf>
    <xf numFmtId="0" fontId="3" fillId="0" borderId="8" xfId="56" applyFont="1" applyFill="1" applyBorder="1" applyAlignment="1">
      <alignment shrinkToFit="1"/>
    </xf>
    <xf numFmtId="0" fontId="3" fillId="0" borderId="8" xfId="78" applyFont="1" applyFill="1" applyBorder="1" applyAlignment="1"/>
    <xf numFmtId="0" fontId="41" fillId="3" borderId="23" xfId="56" applyFont="1" applyFill="1" applyBorder="1" applyAlignment="1">
      <alignment horizontal="left" vertical="center" wrapText="1" shrinkToFit="1"/>
    </xf>
    <xf numFmtId="0" fontId="36" fillId="0" borderId="0" xfId="0" applyFont="1" applyAlignment="1">
      <alignment vertical="center" wrapText="1"/>
    </xf>
    <xf numFmtId="0" fontId="62" fillId="3" borderId="23" xfId="8" applyFont="1" applyFill="1" applyBorder="1" applyAlignment="1">
      <alignment horizontal="left" vertical="center" wrapText="1"/>
    </xf>
    <xf numFmtId="0" fontId="0" fillId="0" borderId="0" xfId="0">
      <alignment vertical="center"/>
    </xf>
    <xf numFmtId="0" fontId="32" fillId="0" borderId="0" xfId="0" applyFont="1" applyAlignment="1">
      <alignment vertical="center"/>
    </xf>
    <xf numFmtId="0" fontId="0" fillId="0" borderId="0" xfId="0">
      <alignment vertical="center"/>
    </xf>
    <xf numFmtId="0" fontId="32" fillId="0" borderId="0" xfId="0" applyFont="1" applyAlignment="1">
      <alignment vertical="center"/>
    </xf>
    <xf numFmtId="0" fontId="36" fillId="0" borderId="0" xfId="0" applyFont="1">
      <alignment vertical="center"/>
    </xf>
    <xf numFmtId="0" fontId="2" fillId="0" borderId="23" xfId="2" applyBorder="1" applyAlignment="1">
      <alignment vertical="center"/>
    </xf>
    <xf numFmtId="0" fontId="41" fillId="3" borderId="23" xfId="56" applyFont="1" applyFill="1" applyBorder="1" applyAlignment="1">
      <alignment vertical="center" wrapText="1"/>
    </xf>
    <xf numFmtId="0" fontId="41" fillId="3" borderId="23" xfId="56" applyFont="1" applyFill="1" applyBorder="1" applyAlignment="1">
      <alignment horizontal="center" vertical="center" wrapText="1"/>
    </xf>
    <xf numFmtId="0" fontId="62" fillId="3" borderId="23" xfId="56" applyFont="1" applyFill="1" applyBorder="1" applyAlignment="1">
      <alignment horizontal="center" vertical="center" wrapText="1" shrinkToFit="1"/>
    </xf>
    <xf numFmtId="0" fontId="32" fillId="0" borderId="0" xfId="0" applyFont="1" applyAlignment="1">
      <alignment vertical="center"/>
    </xf>
    <xf numFmtId="0" fontId="36" fillId="3" borderId="23" xfId="6" applyFont="1" applyFill="1" applyBorder="1" applyAlignment="1">
      <alignment horizontal="left" vertical="center" wrapText="1"/>
    </xf>
    <xf numFmtId="0" fontId="36" fillId="3" borderId="4" xfId="6" applyFont="1" applyFill="1" applyBorder="1" applyAlignment="1">
      <alignment horizontal="left" vertical="center" wrapText="1"/>
    </xf>
    <xf numFmtId="0" fontId="36" fillId="3" borderId="56" xfId="6" applyFont="1" applyFill="1" applyBorder="1" applyAlignment="1">
      <alignment horizontal="left" vertical="center" wrapText="1"/>
    </xf>
    <xf numFmtId="0" fontId="36" fillId="3" borderId="57" xfId="6" applyFont="1" applyFill="1" applyBorder="1" applyAlignment="1">
      <alignment horizontal="left" vertical="center" wrapText="1"/>
    </xf>
    <xf numFmtId="0" fontId="64" fillId="3" borderId="23" xfId="6" applyFont="1" applyFill="1" applyBorder="1" applyAlignment="1">
      <alignment horizontal="left" vertical="center" wrapText="1"/>
    </xf>
    <xf numFmtId="0" fontId="36" fillId="0" borderId="0" xfId="0" applyFont="1">
      <alignment vertical="center"/>
    </xf>
    <xf numFmtId="0" fontId="66" fillId="0" borderId="0" xfId="12" applyFont="1" applyFill="1" applyBorder="1" applyAlignment="1">
      <alignment horizontal="right" vertical="center"/>
    </xf>
    <xf numFmtId="0" fontId="66" fillId="0" borderId="0" xfId="12" applyFont="1">
      <alignment vertical="center"/>
    </xf>
    <xf numFmtId="0" fontId="65" fillId="0" borderId="0" xfId="12" applyFont="1">
      <alignment vertical="center"/>
    </xf>
    <xf numFmtId="0" fontId="65" fillId="0" borderId="0" xfId="12" applyFont="1" applyFill="1" applyBorder="1" applyAlignment="1">
      <alignment horizontal="left" vertical="center"/>
    </xf>
    <xf numFmtId="0" fontId="65" fillId="0" borderId="0" xfId="12" applyFont="1" applyBorder="1" applyAlignment="1">
      <alignment horizontal="center" vertical="center"/>
    </xf>
    <xf numFmtId="14" fontId="66" fillId="0" borderId="0" xfId="12" applyNumberFormat="1" applyFont="1">
      <alignment vertical="center"/>
    </xf>
    <xf numFmtId="49" fontId="67" fillId="0" borderId="0" xfId="12" applyNumberFormat="1" applyFont="1" applyFill="1" applyBorder="1" applyAlignment="1">
      <alignment horizontal="left" vertical="center"/>
    </xf>
    <xf numFmtId="0" fontId="63" fillId="0" borderId="0" xfId="12" applyFont="1">
      <alignment vertical="center"/>
    </xf>
    <xf numFmtId="0" fontId="65" fillId="0" borderId="23" xfId="12" applyFont="1" applyFill="1" applyBorder="1" applyAlignment="1" applyProtection="1">
      <alignment horizontal="center" vertical="center"/>
      <protection locked="0"/>
    </xf>
    <xf numFmtId="0" fontId="65" fillId="0" borderId="0" xfId="12" applyFont="1" applyFill="1" applyBorder="1" applyAlignment="1">
      <alignment vertical="center"/>
    </xf>
    <xf numFmtId="0" fontId="66" fillId="0" borderId="0" xfId="12" applyFont="1" applyBorder="1" applyAlignment="1">
      <alignment horizontal="left" vertical="center" shrinkToFit="1"/>
    </xf>
    <xf numFmtId="0" fontId="66" fillId="0" borderId="0" xfId="12" applyFont="1" applyFill="1" applyBorder="1" applyAlignment="1">
      <alignment horizontal="left" vertical="center"/>
    </xf>
    <xf numFmtId="0" fontId="65" fillId="0" borderId="23" xfId="12" applyFont="1" applyBorder="1">
      <alignment vertical="center"/>
    </xf>
    <xf numFmtId="0" fontId="68" fillId="0" borderId="0" xfId="12" applyFont="1">
      <alignment vertical="center"/>
    </xf>
    <xf numFmtId="0" fontId="0" fillId="0" borderId="0" xfId="0" applyAlignment="1">
      <alignment vertical="center" shrinkToFit="1"/>
    </xf>
    <xf numFmtId="0" fontId="0" fillId="0" borderId="0" xfId="0" applyAlignment="1">
      <alignment vertical="center" shrinkToFit="1"/>
    </xf>
    <xf numFmtId="0" fontId="0" fillId="0" borderId="0" xfId="0" applyAlignment="1">
      <alignment vertical="center" shrinkToFit="1"/>
    </xf>
    <xf numFmtId="0" fontId="0" fillId="0" borderId="0" xfId="0" applyAlignment="1">
      <alignment vertical="center" shrinkToFit="1"/>
    </xf>
    <xf numFmtId="0" fontId="0" fillId="0" borderId="0" xfId="0" applyAlignment="1">
      <alignment vertical="center" shrinkToFit="1"/>
    </xf>
    <xf numFmtId="0" fontId="57" fillId="0" borderId="0" xfId="0" applyFont="1" applyAlignment="1">
      <alignment vertical="center" wrapText="1"/>
    </xf>
    <xf numFmtId="0" fontId="0" fillId="0" borderId="0" xfId="0" applyAlignment="1">
      <alignment vertical="center" shrinkToFit="1"/>
    </xf>
    <xf numFmtId="0" fontId="61" fillId="0" borderId="0" xfId="0" applyFont="1">
      <alignment vertical="center"/>
    </xf>
    <xf numFmtId="0" fontId="66" fillId="0" borderId="58" xfId="0" applyFont="1" applyBorder="1">
      <alignment vertical="center"/>
    </xf>
    <xf numFmtId="0" fontId="66" fillId="0" borderId="59" xfId="0" applyFont="1" applyBorder="1" applyAlignment="1">
      <alignment vertical="center"/>
    </xf>
    <xf numFmtId="0" fontId="66" fillId="36" borderId="60" xfId="0" applyFont="1" applyFill="1" applyBorder="1" applyAlignment="1">
      <alignment vertical="center" shrinkToFit="1"/>
    </xf>
    <xf numFmtId="0" fontId="66" fillId="39" borderId="61" xfId="0" applyFont="1" applyFill="1" applyBorder="1" applyAlignment="1">
      <alignment vertical="center" shrinkToFit="1"/>
    </xf>
    <xf numFmtId="0" fontId="63" fillId="0" borderId="0" xfId="58" applyFont="1">
      <alignment vertical="center"/>
    </xf>
    <xf numFmtId="0" fontId="65" fillId="0" borderId="74" xfId="58" applyFont="1" applyFill="1" applyBorder="1" applyAlignment="1" applyProtection="1">
      <alignment horizontal="center" vertical="center" shrinkToFit="1"/>
      <protection locked="0"/>
    </xf>
    <xf numFmtId="0" fontId="65" fillId="0" borderId="75" xfId="58" applyFont="1" applyFill="1" applyBorder="1" applyAlignment="1" applyProtection="1">
      <alignment horizontal="center" vertical="center" shrinkToFit="1"/>
      <protection locked="0"/>
    </xf>
    <xf numFmtId="0" fontId="65" fillId="0" borderId="23" xfId="58" applyFont="1" applyFill="1" applyBorder="1" applyAlignment="1" applyProtection="1">
      <alignment horizontal="center" vertical="center" shrinkToFit="1"/>
      <protection locked="0"/>
    </xf>
    <xf numFmtId="0" fontId="66" fillId="0" borderId="0" xfId="0" applyFont="1">
      <alignment vertical="center"/>
    </xf>
    <xf numFmtId="0" fontId="0" fillId="0" borderId="0" xfId="0">
      <alignment vertical="center"/>
    </xf>
    <xf numFmtId="0" fontId="57" fillId="0" borderId="0" xfId="0" applyFont="1">
      <alignment vertical="center"/>
    </xf>
    <xf numFmtId="0" fontId="56" fillId="0" borderId="0" xfId="0" applyFont="1" applyAlignment="1">
      <alignment horizontal="center" vertical="center"/>
    </xf>
    <xf numFmtId="0" fontId="57" fillId="0" borderId="0" xfId="0" applyFont="1" applyAlignment="1">
      <alignment horizontal="center" vertical="center"/>
    </xf>
    <xf numFmtId="0" fontId="74" fillId="0" borderId="0" xfId="0" applyFont="1" applyAlignment="1">
      <alignment vertical="center"/>
    </xf>
    <xf numFmtId="0" fontId="73" fillId="0" borderId="0" xfId="0" applyFont="1">
      <alignment vertical="center"/>
    </xf>
    <xf numFmtId="0" fontId="73" fillId="0" borderId="19" xfId="0" applyFont="1" applyBorder="1">
      <alignment vertical="center"/>
    </xf>
    <xf numFmtId="0" fontId="73" fillId="0" borderId="0" xfId="0" applyFont="1" applyBorder="1" applyAlignment="1">
      <alignment horizontal="right" vertical="center"/>
    </xf>
    <xf numFmtId="0" fontId="73" fillId="0" borderId="50" xfId="0" applyFont="1" applyBorder="1">
      <alignment vertical="center"/>
    </xf>
    <xf numFmtId="0" fontId="73" fillId="0" borderId="0" xfId="0" applyFont="1" applyBorder="1" applyAlignment="1">
      <alignment vertical="center"/>
    </xf>
    <xf numFmtId="0" fontId="73" fillId="0" borderId="0" xfId="0" applyFont="1" applyBorder="1" applyAlignment="1">
      <alignment vertical="top"/>
    </xf>
    <xf numFmtId="0" fontId="73" fillId="0" borderId="28" xfId="0" applyFont="1" applyBorder="1" applyAlignment="1">
      <alignment horizontal="center" vertical="center"/>
    </xf>
    <xf numFmtId="49" fontId="73" fillId="0" borderId="0" xfId="0" applyNumberFormat="1" applyFont="1" applyBorder="1" applyAlignment="1" applyProtection="1">
      <alignment horizontal="left" vertical="top" wrapText="1"/>
      <protection locked="0"/>
    </xf>
    <xf numFmtId="0" fontId="73" fillId="0" borderId="32" xfId="0" applyFont="1" applyBorder="1">
      <alignment vertical="center"/>
    </xf>
    <xf numFmtId="0" fontId="73" fillId="0" borderId="50" xfId="0" applyFont="1" applyBorder="1" applyAlignment="1">
      <alignment horizontal="left" vertical="center"/>
    </xf>
    <xf numFmtId="0" fontId="73" fillId="0" borderId="50" xfId="0" applyFont="1" applyBorder="1" applyAlignment="1">
      <alignment horizontal="center" vertical="center"/>
    </xf>
    <xf numFmtId="49" fontId="73" fillId="0" borderId="0" xfId="0" applyNumberFormat="1" applyFont="1" applyBorder="1" applyAlignment="1" applyProtection="1">
      <alignment horizontal="right" vertical="center"/>
      <protection locked="0"/>
    </xf>
    <xf numFmtId="0" fontId="73" fillId="0" borderId="0" xfId="0" applyFont="1" applyBorder="1" applyAlignment="1">
      <alignment vertical="top" wrapText="1"/>
    </xf>
    <xf numFmtId="0" fontId="73" fillId="0" borderId="0" xfId="0" applyFont="1" applyBorder="1" applyProtection="1">
      <alignment vertical="center"/>
      <protection locked="0"/>
    </xf>
    <xf numFmtId="0" fontId="73" fillId="0" borderId="0" xfId="0" applyFont="1" applyBorder="1" applyAlignment="1" applyProtection="1">
      <alignment horizontal="left" vertical="center"/>
      <protection locked="0"/>
    </xf>
    <xf numFmtId="0" fontId="73" fillId="0" borderId="0" xfId="0" applyFont="1" applyBorder="1" applyAlignment="1" applyProtection="1">
      <alignment vertical="top" wrapText="1"/>
      <protection locked="0"/>
    </xf>
    <xf numFmtId="0" fontId="73" fillId="0" borderId="0" xfId="0" applyFont="1" applyBorder="1" applyAlignment="1" applyProtection="1">
      <alignment vertical="center"/>
      <protection locked="0"/>
    </xf>
    <xf numFmtId="0" fontId="73" fillId="0" borderId="0" xfId="0" applyFont="1" applyBorder="1" applyAlignment="1" applyProtection="1">
      <alignment vertical="center" wrapText="1"/>
      <protection locked="0"/>
    </xf>
    <xf numFmtId="0" fontId="73" fillId="0" borderId="50" xfId="0" applyFont="1" applyBorder="1" applyProtection="1">
      <alignment vertical="center"/>
      <protection locked="0"/>
    </xf>
    <xf numFmtId="0" fontId="73" fillId="0" borderId="28" xfId="0" applyFont="1" applyBorder="1" applyAlignment="1">
      <alignment horizontal="right" vertical="center"/>
    </xf>
    <xf numFmtId="0" fontId="73" fillId="0" borderId="27" xfId="0" applyFont="1" applyBorder="1">
      <alignment vertical="center"/>
    </xf>
    <xf numFmtId="0" fontId="76" fillId="0" borderId="0" xfId="0" applyFont="1" applyAlignment="1">
      <alignment vertical="center"/>
    </xf>
    <xf numFmtId="0" fontId="77" fillId="2" borderId="33" xfId="8" applyFont="1" applyFill="1" applyBorder="1" applyAlignment="1">
      <alignment horizontal="left" vertical="center" wrapText="1"/>
    </xf>
    <xf numFmtId="0" fontId="77" fillId="3" borderId="23" xfId="56" applyFont="1" applyFill="1" applyBorder="1" applyAlignment="1">
      <alignment horizontal="left" vertical="center" wrapText="1" shrinkToFit="1"/>
    </xf>
    <xf numFmtId="0" fontId="61" fillId="0" borderId="0" xfId="0" applyFont="1">
      <alignment vertical="center"/>
    </xf>
    <xf numFmtId="0" fontId="66" fillId="0" borderId="0" xfId="58" applyFont="1">
      <alignment vertical="center"/>
    </xf>
    <xf numFmtId="0" fontId="63" fillId="0" borderId="0" xfId="58" applyFont="1">
      <alignment vertical="center"/>
    </xf>
    <xf numFmtId="0" fontId="56" fillId="0" borderId="0" xfId="0" applyFont="1" applyAlignment="1" applyProtection="1">
      <alignment horizontal="center" vertical="center"/>
      <protection locked="0"/>
    </xf>
    <xf numFmtId="0" fontId="0" fillId="0" borderId="0" xfId="0">
      <alignment vertical="center"/>
    </xf>
    <xf numFmtId="0" fontId="78" fillId="0" borderId="0" xfId="0" applyFont="1" applyAlignment="1">
      <alignment horizontal="left" vertical="center"/>
    </xf>
    <xf numFmtId="0" fontId="79" fillId="0" borderId="63" xfId="0" applyFont="1" applyBorder="1" applyAlignment="1">
      <alignment vertical="center"/>
    </xf>
    <xf numFmtId="0" fontId="79" fillId="0" borderId="0" xfId="0" applyFont="1" applyBorder="1" applyAlignment="1">
      <alignment vertical="center"/>
    </xf>
    <xf numFmtId="0" fontId="47" fillId="0" borderId="62" xfId="0" applyFont="1" applyBorder="1" applyAlignment="1">
      <alignment horizontal="center" vertical="center"/>
    </xf>
    <xf numFmtId="0" fontId="47" fillId="0" borderId="0" xfId="0" applyFont="1" applyBorder="1">
      <alignment vertical="center"/>
    </xf>
    <xf numFmtId="0" fontId="47" fillId="0" borderId="63" xfId="0" applyFont="1" applyBorder="1">
      <alignment vertical="center"/>
    </xf>
    <xf numFmtId="0" fontId="47" fillId="0" borderId="22" xfId="0" applyFont="1" applyBorder="1" applyAlignment="1">
      <alignment horizontal="center" vertical="center"/>
    </xf>
    <xf numFmtId="0" fontId="47" fillId="0" borderId="20" xfId="0" applyFont="1" applyBorder="1">
      <alignment vertical="center"/>
    </xf>
    <xf numFmtId="0" fontId="47" fillId="0" borderId="53" xfId="0" applyFont="1" applyBorder="1">
      <alignment vertical="center"/>
    </xf>
    <xf numFmtId="0" fontId="47" fillId="0" borderId="62" xfId="0" applyFont="1" applyBorder="1">
      <alignment vertical="center"/>
    </xf>
    <xf numFmtId="0" fontId="47" fillId="0" borderId="22" xfId="0" applyFont="1" applyBorder="1">
      <alignment vertical="center"/>
    </xf>
    <xf numFmtId="0" fontId="47" fillId="0" borderId="67" xfId="0" applyFont="1" applyBorder="1" applyAlignment="1">
      <alignment horizontal="center" vertical="center"/>
    </xf>
    <xf numFmtId="0" fontId="47" fillId="0" borderId="28" xfId="0" applyFont="1" applyBorder="1">
      <alignment vertical="center"/>
    </xf>
    <xf numFmtId="0" fontId="47" fillId="0" borderId="68" xfId="0" applyFont="1" applyBorder="1">
      <alignment vertical="center"/>
    </xf>
    <xf numFmtId="0" fontId="47" fillId="0" borderId="55" xfId="0" applyFont="1" applyBorder="1" applyAlignment="1">
      <alignment horizontal="center" vertical="center"/>
    </xf>
    <xf numFmtId="0" fontId="47" fillId="0" borderId="21" xfId="0" applyFont="1" applyBorder="1">
      <alignment vertical="center"/>
    </xf>
    <xf numFmtId="0" fontId="47" fillId="0" borderId="49" xfId="0" applyFont="1" applyBorder="1">
      <alignment vertical="center"/>
    </xf>
    <xf numFmtId="0" fontId="51" fillId="0" borderId="62" xfId="0" applyFont="1" applyBorder="1" applyAlignment="1">
      <alignment horizontal="center" vertical="center"/>
    </xf>
    <xf numFmtId="0" fontId="51" fillId="0" borderId="0" xfId="0" applyFont="1" applyBorder="1">
      <alignment vertical="center"/>
    </xf>
    <xf numFmtId="0" fontId="51" fillId="0" borderId="55" xfId="0" quotePrefix="1" applyFont="1" applyBorder="1" applyAlignment="1">
      <alignment horizontal="center" vertical="center"/>
    </xf>
    <xf numFmtId="0" fontId="51" fillId="0" borderId="21" xfId="0" applyFont="1" applyBorder="1">
      <alignment vertical="center"/>
    </xf>
    <xf numFmtId="0" fontId="51" fillId="0" borderId="62" xfId="0" quotePrefix="1" applyFont="1" applyBorder="1" applyAlignment="1">
      <alignment horizontal="center" vertical="center"/>
    </xf>
    <xf numFmtId="0" fontId="47" fillId="0" borderId="67" xfId="0" applyFont="1" applyBorder="1">
      <alignment vertical="center"/>
    </xf>
    <xf numFmtId="0" fontId="51" fillId="0" borderId="62" xfId="0" applyFont="1" applyBorder="1">
      <alignment vertical="center"/>
    </xf>
    <xf numFmtId="0" fontId="47" fillId="0" borderId="0" xfId="0" quotePrefix="1" applyFont="1" applyBorder="1">
      <alignment vertical="center"/>
    </xf>
    <xf numFmtId="0" fontId="51" fillId="0" borderId="62" xfId="0" quotePrefix="1" applyFont="1" applyBorder="1" applyAlignment="1">
      <alignment horizontal="left" vertical="center"/>
    </xf>
    <xf numFmtId="14" fontId="73" fillId="0" borderId="0" xfId="0" applyNumberFormat="1" applyFont="1" applyBorder="1" applyAlignment="1" applyProtection="1">
      <alignment horizontal="center" vertical="center"/>
      <protection locked="0"/>
    </xf>
    <xf numFmtId="0" fontId="0" fillId="0" borderId="0" xfId="0" applyBorder="1" applyAlignment="1">
      <alignment vertical="center"/>
    </xf>
    <xf numFmtId="0" fontId="36" fillId="3" borderId="23" xfId="56" applyFont="1" applyFill="1" applyBorder="1" applyAlignment="1" applyProtection="1">
      <alignment horizontal="center" vertical="center" wrapText="1"/>
    </xf>
    <xf numFmtId="0" fontId="57" fillId="0" borderId="0" xfId="0" applyFont="1">
      <alignment vertical="center"/>
    </xf>
    <xf numFmtId="0" fontId="56" fillId="0" borderId="0" xfId="0" applyFont="1">
      <alignment vertical="center"/>
    </xf>
    <xf numFmtId="0" fontId="56" fillId="0" borderId="0" xfId="0" applyFont="1" applyAlignment="1">
      <alignment horizontal="center" vertical="center"/>
    </xf>
    <xf numFmtId="49" fontId="41" fillId="4" borderId="33" xfId="56" applyNumberFormat="1" applyFont="1" applyFill="1" applyBorder="1" applyAlignment="1" applyProtection="1">
      <alignment vertical="center" shrinkToFit="1"/>
    </xf>
    <xf numFmtId="49" fontId="41" fillId="4" borderId="56" xfId="56" applyNumberFormat="1" applyFont="1" applyFill="1" applyBorder="1" applyAlignment="1" applyProtection="1">
      <alignment vertical="center" shrinkToFit="1"/>
    </xf>
    <xf numFmtId="0" fontId="0" fillId="0" borderId="0" xfId="0" applyAlignment="1">
      <alignment vertical="center" shrinkToFit="1"/>
    </xf>
    <xf numFmtId="0" fontId="0" fillId="0" borderId="0" xfId="0">
      <alignment vertical="center"/>
    </xf>
    <xf numFmtId="0" fontId="36" fillId="2" borderId="23" xfId="56" applyFont="1" applyFill="1" applyBorder="1" applyAlignment="1">
      <alignment horizontal="left" vertical="center"/>
    </xf>
    <xf numFmtId="0" fontId="36" fillId="0" borderId="0" xfId="0" applyFont="1">
      <alignment vertical="center"/>
    </xf>
    <xf numFmtId="0" fontId="73" fillId="0" borderId="0" xfId="0" applyFont="1" applyBorder="1" applyAlignment="1">
      <alignment vertical="center" wrapText="1"/>
    </xf>
    <xf numFmtId="0" fontId="73" fillId="0" borderId="0" xfId="0" applyFont="1" applyAlignment="1">
      <alignment vertical="center"/>
    </xf>
    <xf numFmtId="0" fontId="73" fillId="0" borderId="50" xfId="0" applyFont="1" applyBorder="1" applyAlignment="1">
      <alignment vertical="center"/>
    </xf>
    <xf numFmtId="0" fontId="73" fillId="0" borderId="25" xfId="0" applyFont="1" applyBorder="1" applyAlignment="1">
      <alignment vertical="center"/>
    </xf>
    <xf numFmtId="0" fontId="73" fillId="0" borderId="28" xfId="0" applyFont="1" applyBorder="1">
      <alignment vertical="center"/>
    </xf>
    <xf numFmtId="0" fontId="73" fillId="0" borderId="25" xfId="0" applyFont="1" applyBorder="1">
      <alignment vertical="center"/>
    </xf>
    <xf numFmtId="0" fontId="73" fillId="0" borderId="25" xfId="0" applyFont="1" applyBorder="1" applyAlignment="1">
      <alignment horizontal="left" vertical="center"/>
    </xf>
    <xf numFmtId="0" fontId="73" fillId="0" borderId="0" xfId="0" applyFont="1" applyBorder="1" applyAlignment="1">
      <alignment horizontal="center" vertical="center"/>
    </xf>
    <xf numFmtId="49" fontId="73" fillId="0" borderId="28" xfId="0" applyNumberFormat="1" applyFont="1" applyBorder="1" applyAlignment="1" applyProtection="1">
      <alignment horizontal="left" vertical="center"/>
      <protection locked="0"/>
    </xf>
    <xf numFmtId="0" fontId="73" fillId="0" borderId="0" xfId="0" applyFont="1" applyBorder="1">
      <alignment vertical="center"/>
    </xf>
    <xf numFmtId="0" fontId="73" fillId="0" borderId="0" xfId="0" applyFont="1" applyBorder="1" applyAlignment="1">
      <alignment horizontal="left" vertical="center"/>
    </xf>
    <xf numFmtId="0" fontId="73" fillId="0" borderId="0" xfId="0" applyFont="1" applyBorder="1">
      <alignment vertical="center"/>
    </xf>
    <xf numFmtId="0" fontId="73" fillId="0" borderId="0" xfId="0" applyFont="1" applyBorder="1" applyAlignment="1">
      <alignment vertical="center"/>
    </xf>
    <xf numFmtId="0" fontId="0" fillId="0" borderId="0" xfId="0" applyBorder="1" applyAlignment="1">
      <alignment vertical="center"/>
    </xf>
    <xf numFmtId="0" fontId="65" fillId="4" borderId="24" xfId="58" applyFont="1" applyFill="1" applyBorder="1" applyAlignment="1">
      <alignment vertical="center"/>
    </xf>
    <xf numFmtId="0" fontId="65" fillId="4" borderId="25" xfId="58" applyFont="1" applyFill="1" applyBorder="1" applyAlignment="1">
      <alignment vertical="center"/>
    </xf>
    <xf numFmtId="0" fontId="65" fillId="4" borderId="26" xfId="58" applyFont="1" applyFill="1" applyBorder="1" applyAlignment="1">
      <alignment vertical="center"/>
    </xf>
    <xf numFmtId="0" fontId="73" fillId="0" borderId="0" xfId="0" applyFont="1" applyBorder="1">
      <alignment vertical="center"/>
    </xf>
    <xf numFmtId="0" fontId="73" fillId="0" borderId="0" xfId="0" applyFont="1" applyBorder="1" applyAlignment="1">
      <alignment vertical="center"/>
    </xf>
    <xf numFmtId="0" fontId="73" fillId="0" borderId="28" xfId="0" applyFont="1" applyBorder="1">
      <alignment vertical="center"/>
    </xf>
    <xf numFmtId="0" fontId="73" fillId="0" borderId="0" xfId="0" applyFont="1" applyBorder="1" applyAlignment="1">
      <alignment horizontal="left" vertical="center"/>
    </xf>
    <xf numFmtId="0" fontId="0" fillId="0" borderId="0" xfId="0" applyBorder="1" applyAlignment="1">
      <alignment vertical="center"/>
    </xf>
    <xf numFmtId="0" fontId="84" fillId="0" borderId="21" xfId="0" applyFont="1" applyBorder="1" applyAlignment="1">
      <alignment vertical="center"/>
    </xf>
    <xf numFmtId="0" fontId="86" fillId="0" borderId="0" xfId="0" applyFont="1" applyBorder="1">
      <alignment vertical="center"/>
    </xf>
    <xf numFmtId="0" fontId="61" fillId="0" borderId="0" xfId="0" applyFont="1" applyBorder="1" applyProtection="1">
      <alignment vertical="center"/>
      <protection locked="0"/>
    </xf>
    <xf numFmtId="0" fontId="61" fillId="40" borderId="23" xfId="0" applyFont="1" applyFill="1" applyBorder="1" applyAlignment="1" applyProtection="1">
      <alignment horizontal="center" vertical="center" wrapText="1"/>
      <protection locked="0"/>
    </xf>
    <xf numFmtId="0" fontId="73" fillId="0" borderId="0" xfId="0" applyFont="1" applyBorder="1">
      <alignment vertical="center"/>
    </xf>
    <xf numFmtId="0" fontId="0" fillId="0" borderId="0" xfId="0" applyBorder="1" applyAlignment="1">
      <alignment vertical="center"/>
    </xf>
    <xf numFmtId="0" fontId="65" fillId="0" borderId="35" xfId="12" applyFont="1" applyFill="1" applyBorder="1" applyAlignment="1" applyProtection="1">
      <alignment horizontal="center" vertical="center"/>
      <protection locked="0"/>
    </xf>
    <xf numFmtId="0" fontId="65" fillId="0" borderId="45" xfId="12" applyFont="1" applyFill="1" applyBorder="1" applyAlignment="1" applyProtection="1">
      <alignment horizontal="center" vertical="center"/>
      <protection locked="0"/>
    </xf>
    <xf numFmtId="0" fontId="46" fillId="0" borderId="0" xfId="0" applyFont="1" applyAlignment="1">
      <alignment vertical="center"/>
    </xf>
    <xf numFmtId="0" fontId="46" fillId="4" borderId="23" xfId="0" applyFont="1" applyFill="1" applyBorder="1" applyAlignment="1" applyProtection="1">
      <alignment vertical="center"/>
      <protection locked="0"/>
    </xf>
    <xf numFmtId="0" fontId="3" fillId="0" borderId="8" xfId="79" applyFont="1" applyFill="1" applyBorder="1" applyAlignment="1"/>
    <xf numFmtId="0" fontId="3" fillId="0" borderId="8" xfId="79" applyFont="1" applyFill="1" applyBorder="1" applyAlignment="1">
      <alignment horizontal="right"/>
    </xf>
    <xf numFmtId="0" fontId="46" fillId="0" borderId="23" xfId="0" applyFont="1" applyBorder="1">
      <alignment vertical="center"/>
    </xf>
    <xf numFmtId="0" fontId="46" fillId="36" borderId="23" xfId="0" applyFont="1" applyFill="1" applyBorder="1">
      <alignment vertical="center"/>
    </xf>
    <xf numFmtId="0" fontId="46" fillId="0" borderId="23" xfId="0" applyFont="1" applyBorder="1" applyAlignment="1">
      <alignment vertical="center" shrinkToFit="1"/>
    </xf>
    <xf numFmtId="14" fontId="47" fillId="0" borderId="0" xfId="0" applyNumberFormat="1" applyFont="1" applyAlignment="1">
      <alignment horizontal="right" vertical="center"/>
    </xf>
    <xf numFmtId="0" fontId="53" fillId="0" borderId="0" xfId="0" applyFont="1" applyAlignment="1">
      <alignment horizontal="center" vertical="center"/>
    </xf>
    <xf numFmtId="0" fontId="49" fillId="43" borderId="69" xfId="0" applyFont="1" applyFill="1" applyBorder="1" applyAlignment="1">
      <alignment horizontal="center" vertical="center" wrapText="1"/>
    </xf>
    <xf numFmtId="0" fontId="50" fillId="43" borderId="71" xfId="0" applyFont="1" applyFill="1" applyBorder="1" applyAlignment="1">
      <alignment horizontal="center" vertical="center"/>
    </xf>
    <xf numFmtId="0" fontId="84" fillId="0" borderId="55" xfId="0" applyFont="1" applyBorder="1" applyAlignment="1">
      <alignment horizontal="left" vertical="center"/>
    </xf>
    <xf numFmtId="0" fontId="84" fillId="0" borderId="21" xfId="0" applyFont="1" applyBorder="1" applyAlignment="1">
      <alignment horizontal="left" vertical="center"/>
    </xf>
    <xf numFmtId="0" fontId="84" fillId="0" borderId="49" xfId="0" applyFont="1" applyBorder="1" applyAlignment="1">
      <alignment horizontal="left" vertical="center"/>
    </xf>
    <xf numFmtId="0" fontId="84" fillId="0" borderId="22" xfId="0" applyFont="1" applyBorder="1" applyAlignment="1">
      <alignment horizontal="left" vertical="center"/>
    </xf>
    <xf numFmtId="0" fontId="84" fillId="0" borderId="20" xfId="0" applyFont="1" applyBorder="1" applyAlignment="1">
      <alignment horizontal="left" vertical="center"/>
    </xf>
    <xf numFmtId="0" fontId="84" fillId="0" borderId="53" xfId="0" applyFont="1" applyBorder="1" applyAlignment="1">
      <alignment horizontal="left" vertical="center"/>
    </xf>
    <xf numFmtId="0" fontId="51" fillId="0" borderId="72" xfId="0" quotePrefix="1" applyFont="1" applyBorder="1" applyAlignment="1">
      <alignment horizontal="left" vertical="center"/>
    </xf>
    <xf numFmtId="0" fontId="51" fillId="0" borderId="18" xfId="0" applyFont="1" applyBorder="1" applyAlignment="1">
      <alignment horizontal="left" vertical="center"/>
    </xf>
    <xf numFmtId="0" fontId="51" fillId="0" borderId="73" xfId="0" applyFont="1" applyBorder="1" applyAlignment="1">
      <alignment horizontal="left" vertical="center"/>
    </xf>
    <xf numFmtId="0" fontId="51" fillId="0" borderId="67" xfId="0" applyFont="1" applyBorder="1" applyAlignment="1">
      <alignment horizontal="left" vertical="center"/>
    </xf>
    <xf numFmtId="0" fontId="51" fillId="0" borderId="28" xfId="0" applyFont="1" applyBorder="1" applyAlignment="1">
      <alignment horizontal="left" vertical="center"/>
    </xf>
    <xf numFmtId="0" fontId="51" fillId="0" borderId="68" xfId="0" applyFont="1" applyBorder="1" applyAlignment="1">
      <alignment horizontal="left" vertical="center"/>
    </xf>
    <xf numFmtId="0" fontId="84" fillId="0" borderId="72" xfId="0" quotePrefix="1" applyFont="1" applyBorder="1" applyAlignment="1">
      <alignment horizontal="left" vertical="center"/>
    </xf>
    <xf numFmtId="0" fontId="84" fillId="0" borderId="18" xfId="0" applyFont="1" applyBorder="1" applyAlignment="1">
      <alignment horizontal="left" vertical="center"/>
    </xf>
    <xf numFmtId="0" fontId="84" fillId="0" borderId="73" xfId="0" applyFont="1" applyBorder="1" applyAlignment="1">
      <alignment horizontal="left" vertical="center"/>
    </xf>
    <xf numFmtId="0" fontId="83" fillId="0" borderId="55" xfId="0" applyFont="1" applyBorder="1" applyAlignment="1">
      <alignment horizontal="left" vertical="center"/>
    </xf>
    <xf numFmtId="0" fontId="51" fillId="0" borderId="21" xfId="0" applyFont="1" applyBorder="1" applyAlignment="1">
      <alignment horizontal="left" vertical="center"/>
    </xf>
    <xf numFmtId="0" fontId="51" fillId="0" borderId="49" xfId="0" applyFont="1" applyBorder="1" applyAlignment="1">
      <alignment horizontal="left" vertical="center"/>
    </xf>
    <xf numFmtId="0" fontId="51" fillId="0" borderId="22" xfId="0" applyFont="1" applyBorder="1" applyAlignment="1">
      <alignment horizontal="left" vertical="center"/>
    </xf>
    <xf numFmtId="0" fontId="51" fillId="0" borderId="20" xfId="0" applyFont="1" applyBorder="1" applyAlignment="1">
      <alignment horizontal="left" vertical="center"/>
    </xf>
    <xf numFmtId="0" fontId="51" fillId="0" borderId="53" xfId="0" applyFont="1" applyBorder="1" applyAlignment="1">
      <alignment horizontal="left" vertical="center"/>
    </xf>
    <xf numFmtId="0" fontId="84" fillId="0" borderId="62" xfId="0" quotePrefix="1" applyFont="1" applyBorder="1" applyAlignment="1">
      <alignment horizontal="left" vertical="center"/>
    </xf>
    <xf numFmtId="0" fontId="84" fillId="0" borderId="0" xfId="0" quotePrefix="1" applyFont="1" applyBorder="1" applyAlignment="1">
      <alignment horizontal="left" vertical="center"/>
    </xf>
    <xf numFmtId="0" fontId="84" fillId="0" borderId="63" xfId="0" quotePrefix="1" applyFont="1" applyBorder="1" applyAlignment="1">
      <alignment horizontal="left" vertical="center"/>
    </xf>
    <xf numFmtId="0" fontId="49" fillId="41" borderId="69" xfId="0" applyFont="1" applyFill="1" applyBorder="1" applyAlignment="1">
      <alignment horizontal="center" vertical="center" wrapText="1"/>
    </xf>
    <xf numFmtId="0" fontId="50" fillId="41" borderId="71" xfId="0" applyFont="1" applyFill="1" applyBorder="1" applyAlignment="1">
      <alignment horizontal="center" vertical="center"/>
    </xf>
    <xf numFmtId="0" fontId="49" fillId="41" borderId="69" xfId="0" applyFont="1" applyFill="1" applyBorder="1" applyAlignment="1">
      <alignment horizontal="center" vertical="center" textRotation="255" wrapText="1"/>
    </xf>
    <xf numFmtId="0" fontId="50" fillId="41" borderId="70" xfId="0" applyFont="1" applyFill="1" applyBorder="1" applyAlignment="1">
      <alignment horizontal="center" vertical="center" textRotation="255"/>
    </xf>
    <xf numFmtId="0" fontId="50" fillId="41" borderId="71" xfId="0" applyFont="1" applyFill="1" applyBorder="1" applyAlignment="1">
      <alignment horizontal="center" vertical="center" textRotation="255"/>
    </xf>
    <xf numFmtId="0" fontId="54" fillId="4" borderId="64" xfId="0" applyFont="1" applyFill="1" applyBorder="1" applyAlignment="1">
      <alignment horizontal="center" vertical="center"/>
    </xf>
    <xf numFmtId="0" fontId="54" fillId="4" borderId="65" xfId="0" applyFont="1" applyFill="1" applyBorder="1" applyAlignment="1">
      <alignment horizontal="center" vertical="center"/>
    </xf>
    <xf numFmtId="0" fontId="54" fillId="4" borderId="66" xfId="0" applyFont="1" applyFill="1" applyBorder="1" applyAlignment="1">
      <alignment horizontal="center" vertical="center"/>
    </xf>
    <xf numFmtId="0" fontId="49" fillId="41" borderId="69" xfId="0" applyFont="1" applyFill="1" applyBorder="1" applyAlignment="1">
      <alignment horizontal="center" vertical="center"/>
    </xf>
    <xf numFmtId="0" fontId="50" fillId="41" borderId="70" xfId="0" applyFont="1" applyFill="1" applyBorder="1" applyAlignment="1">
      <alignment horizontal="center" vertical="center"/>
    </xf>
    <xf numFmtId="0" fontId="83" fillId="0" borderId="55" xfId="0" applyFont="1" applyBorder="1" applyAlignment="1">
      <alignment horizontal="left" vertical="center" wrapText="1"/>
    </xf>
    <xf numFmtId="0" fontId="51" fillId="0" borderId="62" xfId="0" applyFont="1" applyBorder="1" applyAlignment="1">
      <alignment horizontal="left" vertical="center"/>
    </xf>
    <xf numFmtId="0" fontId="51" fillId="0" borderId="0" xfId="0" applyFont="1" applyBorder="1" applyAlignment="1">
      <alignment horizontal="left" vertical="center"/>
    </xf>
    <xf numFmtId="0" fontId="51" fillId="0" borderId="63" xfId="0" applyFont="1" applyBorder="1" applyAlignment="1">
      <alignment horizontal="left" vertical="center"/>
    </xf>
    <xf numFmtId="0" fontId="50" fillId="41" borderId="70" xfId="0" applyFont="1" applyFill="1" applyBorder="1" applyAlignment="1">
      <alignment horizontal="center" vertical="center" wrapText="1"/>
    </xf>
    <xf numFmtId="0" fontId="84" fillId="0" borderId="62" xfId="0" quotePrefix="1" applyFont="1" applyBorder="1" applyAlignment="1">
      <alignment horizontal="left" vertical="center" wrapText="1"/>
    </xf>
    <xf numFmtId="0" fontId="84" fillId="0" borderId="67" xfId="0" quotePrefix="1" applyFont="1" applyBorder="1" applyAlignment="1">
      <alignment horizontal="left" vertical="center"/>
    </xf>
    <xf numFmtId="0" fontId="84" fillId="0" borderId="28" xfId="0" quotePrefix="1" applyFont="1" applyBorder="1" applyAlignment="1">
      <alignment horizontal="left" vertical="center"/>
    </xf>
    <xf numFmtId="0" fontId="84" fillId="0" borderId="68" xfId="0" quotePrefix="1" applyFont="1" applyBorder="1" applyAlignment="1">
      <alignment horizontal="left" vertical="center"/>
    </xf>
    <xf numFmtId="0" fontId="49" fillId="43" borderId="69" xfId="0" applyFont="1" applyFill="1" applyBorder="1" applyAlignment="1">
      <alignment horizontal="center" vertical="center" textRotation="255" shrinkToFit="1"/>
    </xf>
    <xf numFmtId="0" fontId="50" fillId="43" borderId="70" xfId="0" applyFont="1" applyFill="1" applyBorder="1" applyAlignment="1">
      <alignment horizontal="center" vertical="center" textRotation="255" shrinkToFit="1"/>
    </xf>
    <xf numFmtId="0" fontId="50" fillId="43" borderId="71" xfId="0" applyFont="1" applyFill="1" applyBorder="1" applyAlignment="1">
      <alignment horizontal="center" vertical="center" textRotation="255" shrinkToFit="1"/>
    </xf>
    <xf numFmtId="0" fontId="54" fillId="42" borderId="64" xfId="0" applyFont="1" applyFill="1" applyBorder="1" applyAlignment="1">
      <alignment horizontal="center" vertical="center"/>
    </xf>
    <xf numFmtId="0" fontId="54" fillId="42" borderId="65" xfId="0" applyFont="1" applyFill="1" applyBorder="1" applyAlignment="1">
      <alignment horizontal="center" vertical="center"/>
    </xf>
    <xf numFmtId="0" fontId="54" fillId="42" borderId="66" xfId="0" applyFont="1" applyFill="1" applyBorder="1" applyAlignment="1">
      <alignment horizontal="center" vertical="center"/>
    </xf>
    <xf numFmtId="0" fontId="49" fillId="43" borderId="69" xfId="0" applyFont="1" applyFill="1" applyBorder="1" applyAlignment="1">
      <alignment horizontal="center" vertical="center" textRotation="255"/>
    </xf>
    <xf numFmtId="0" fontId="50" fillId="43" borderId="70" xfId="0" applyFont="1" applyFill="1" applyBorder="1" applyAlignment="1">
      <alignment horizontal="center" vertical="center" textRotation="255"/>
    </xf>
    <xf numFmtId="0" fontId="49" fillId="43" borderId="69" xfId="0" applyFont="1" applyFill="1" applyBorder="1" applyAlignment="1">
      <alignment horizontal="center" vertical="center"/>
    </xf>
    <xf numFmtId="0" fontId="50" fillId="43" borderId="70" xfId="0" applyFont="1" applyFill="1" applyBorder="1" applyAlignment="1">
      <alignment horizontal="center" vertical="center"/>
    </xf>
    <xf numFmtId="0" fontId="89" fillId="0" borderId="55" xfId="0" applyFont="1" applyBorder="1" applyAlignment="1">
      <alignment horizontal="left" vertical="center" wrapText="1"/>
    </xf>
    <xf numFmtId="0" fontId="84" fillId="0" borderId="62" xfId="0" applyFont="1" applyBorder="1" applyAlignment="1">
      <alignment horizontal="left" vertical="center"/>
    </xf>
    <xf numFmtId="0" fontId="84" fillId="0" borderId="0" xfId="0" applyFont="1" applyBorder="1" applyAlignment="1">
      <alignment horizontal="left" vertical="center"/>
    </xf>
    <xf numFmtId="0" fontId="84" fillId="0" borderId="63" xfId="0" applyFont="1" applyBorder="1" applyAlignment="1">
      <alignment horizontal="left" vertical="center"/>
    </xf>
    <xf numFmtId="0" fontId="50" fillId="43" borderId="70" xfId="0" applyFont="1" applyFill="1" applyBorder="1" applyAlignment="1">
      <alignment horizontal="center" vertical="center" wrapText="1"/>
    </xf>
    <xf numFmtId="0" fontId="86" fillId="0" borderId="0" xfId="0" applyFont="1" applyBorder="1" applyAlignment="1">
      <alignment horizontal="left" vertical="center" wrapText="1"/>
    </xf>
    <xf numFmtId="0" fontId="90" fillId="0" borderId="0" xfId="0" applyFont="1" applyAlignment="1">
      <alignment horizontal="left" vertical="center"/>
    </xf>
    <xf numFmtId="0" fontId="90" fillId="0" borderId="63" xfId="0" applyFont="1" applyBorder="1" applyAlignment="1">
      <alignment horizontal="left" vertical="center"/>
    </xf>
    <xf numFmtId="0" fontId="36" fillId="2" borderId="23" xfId="0" applyFont="1" applyFill="1" applyBorder="1" applyAlignment="1">
      <alignment horizontal="left" vertical="center" wrapText="1"/>
    </xf>
    <xf numFmtId="0" fontId="41" fillId="4" borderId="24" xfId="8" applyFont="1" applyFill="1" applyBorder="1" applyAlignment="1" applyProtection="1">
      <alignment horizontal="left" vertical="center" shrinkToFit="1"/>
      <protection locked="0"/>
    </xf>
    <xf numFmtId="0" fontId="41" fillId="4" borderId="26" xfId="8" applyFont="1" applyFill="1" applyBorder="1" applyAlignment="1" applyProtection="1">
      <alignment horizontal="left" vertical="center" shrinkToFit="1"/>
      <protection locked="0"/>
    </xf>
    <xf numFmtId="0" fontId="41" fillId="4" borderId="4" xfId="8" applyFont="1" applyFill="1" applyBorder="1" applyAlignment="1" applyProtection="1">
      <alignment horizontal="left" vertical="center" shrinkToFit="1"/>
      <protection locked="0"/>
    </xf>
    <xf numFmtId="49" fontId="41" fillId="4" borderId="23" xfId="56" applyNumberFormat="1" applyFont="1" applyFill="1" applyBorder="1" applyAlignment="1" applyProtection="1">
      <alignment horizontal="left" vertical="center" shrinkToFit="1"/>
      <protection locked="0"/>
    </xf>
    <xf numFmtId="49" fontId="41" fillId="4" borderId="56" xfId="56" applyNumberFormat="1" applyFont="1" applyFill="1" applyBorder="1" applyAlignment="1" applyProtection="1">
      <alignment horizontal="left" vertical="center" shrinkToFit="1"/>
    </xf>
    <xf numFmtId="0" fontId="36" fillId="2" borderId="33" xfId="6" applyFont="1" applyFill="1" applyBorder="1" applyAlignment="1">
      <alignment horizontal="left" vertical="center" wrapText="1"/>
    </xf>
    <xf numFmtId="0" fontId="36" fillId="2" borderId="54" xfId="6" applyFont="1" applyFill="1" applyBorder="1" applyAlignment="1">
      <alignment horizontal="left" vertical="center" wrapText="1"/>
    </xf>
    <xf numFmtId="0" fontId="41" fillId="3" borderId="29" xfId="56" applyFont="1" applyFill="1" applyBorder="1" applyAlignment="1" applyProtection="1">
      <alignment horizontal="center" vertical="center" wrapText="1"/>
    </xf>
    <xf numFmtId="0" fontId="41" fillId="3" borderId="30" xfId="56" applyFont="1" applyFill="1" applyBorder="1" applyAlignment="1" applyProtection="1">
      <alignment horizontal="center" vertical="center" wrapText="1"/>
    </xf>
    <xf numFmtId="0" fontId="41" fillId="3" borderId="31" xfId="56" applyFont="1" applyFill="1" applyBorder="1" applyAlignment="1" applyProtection="1">
      <alignment horizontal="center" vertical="center" wrapText="1"/>
    </xf>
    <xf numFmtId="0" fontId="41" fillId="3" borderId="27" xfId="56" applyFont="1" applyFill="1" applyBorder="1" applyAlignment="1" applyProtection="1">
      <alignment horizontal="center" vertical="center" wrapText="1"/>
    </xf>
    <xf numFmtId="0" fontId="41" fillId="3" borderId="28" xfId="56" applyFont="1" applyFill="1" applyBorder="1" applyAlignment="1" applyProtection="1">
      <alignment horizontal="center" vertical="center" wrapText="1"/>
    </xf>
    <xf numFmtId="0" fontId="41" fillId="3" borderId="32" xfId="56" applyFont="1" applyFill="1" applyBorder="1" applyAlignment="1" applyProtection="1">
      <alignment horizontal="center" vertical="center" wrapText="1"/>
    </xf>
    <xf numFmtId="49" fontId="32" fillId="39" borderId="23" xfId="0" applyNumberFormat="1" applyFont="1" applyFill="1" applyBorder="1" applyAlignment="1" applyProtection="1">
      <alignment horizontal="left" vertical="center" wrapText="1"/>
      <protection locked="0"/>
    </xf>
    <xf numFmtId="49" fontId="32" fillId="4" borderId="23" xfId="0" applyNumberFormat="1" applyFont="1" applyFill="1" applyBorder="1" applyAlignment="1" applyProtection="1">
      <alignment horizontal="left" vertical="top" wrapText="1"/>
      <protection locked="0"/>
    </xf>
    <xf numFmtId="0" fontId="36" fillId="3" borderId="24" xfId="56" applyFont="1" applyFill="1" applyBorder="1" applyAlignment="1" applyProtection="1">
      <alignment horizontal="center" vertical="center" wrapText="1"/>
    </xf>
    <xf numFmtId="0" fontId="36" fillId="3" borderId="26" xfId="56" applyFont="1" applyFill="1" applyBorder="1" applyAlignment="1" applyProtection="1">
      <alignment horizontal="center" vertical="center" wrapText="1"/>
    </xf>
    <xf numFmtId="49" fontId="41" fillId="4" borderId="33" xfId="56" applyNumberFormat="1" applyFont="1" applyFill="1" applyBorder="1" applyAlignment="1" applyProtection="1">
      <alignment horizontal="left" vertical="center" shrinkToFit="1"/>
    </xf>
    <xf numFmtId="0" fontId="36" fillId="4" borderId="23" xfId="6" applyFont="1" applyFill="1" applyBorder="1" applyAlignment="1" applyProtection="1">
      <alignment horizontal="left" vertical="center" shrinkToFit="1"/>
      <protection locked="0"/>
    </xf>
    <xf numFmtId="49" fontId="41" fillId="39" borderId="4" xfId="56" applyNumberFormat="1" applyFont="1" applyFill="1" applyBorder="1" applyAlignment="1" applyProtection="1">
      <alignment horizontal="left" vertical="center" shrinkToFit="1"/>
      <protection locked="0"/>
    </xf>
    <xf numFmtId="49" fontId="41" fillId="39" borderId="56" xfId="56" applyNumberFormat="1" applyFont="1" applyFill="1" applyBorder="1" applyAlignment="1" applyProtection="1">
      <alignment horizontal="left" vertical="center" shrinkToFit="1"/>
      <protection locked="0"/>
    </xf>
    <xf numFmtId="0" fontId="34" fillId="40" borderId="0" xfId="0" applyFont="1" applyFill="1" applyAlignment="1">
      <alignment horizontal="center" vertical="center" wrapText="1"/>
    </xf>
    <xf numFmtId="0" fontId="34" fillId="40" borderId="0" xfId="0" applyFont="1" applyFill="1" applyAlignment="1">
      <alignment horizontal="center" vertical="center"/>
    </xf>
    <xf numFmtId="0" fontId="34" fillId="0" borderId="19" xfId="0" applyFont="1" applyBorder="1" applyAlignment="1">
      <alignment horizontal="left" vertical="top" wrapText="1"/>
    </xf>
    <xf numFmtId="0" fontId="32" fillId="0" borderId="0" xfId="0" applyFont="1" applyAlignment="1">
      <alignment horizontal="left" vertical="top" wrapText="1"/>
    </xf>
    <xf numFmtId="49" fontId="32" fillId="4" borderId="23" xfId="0" applyNumberFormat="1" applyFont="1" applyFill="1" applyBorder="1" applyAlignment="1" applyProtection="1">
      <alignment horizontal="left" vertical="center" wrapText="1"/>
      <protection locked="0"/>
    </xf>
    <xf numFmtId="0" fontId="41" fillId="4" borderId="24" xfId="56" applyFont="1" applyFill="1" applyBorder="1" applyAlignment="1" applyProtection="1">
      <alignment horizontal="left" vertical="center" shrinkToFit="1"/>
      <protection locked="0"/>
    </xf>
    <xf numFmtId="0" fontId="41" fillId="4" borderId="26" xfId="56" applyFont="1" applyFill="1" applyBorder="1" applyAlignment="1" applyProtection="1">
      <alignment horizontal="left" vertical="center" shrinkToFit="1"/>
      <protection locked="0"/>
    </xf>
    <xf numFmtId="0" fontId="41" fillId="4" borderId="33" xfId="6" applyFont="1" applyFill="1" applyBorder="1" applyAlignment="1" applyProtection="1">
      <alignment horizontal="left" vertical="center" shrinkToFit="1"/>
      <protection locked="0"/>
    </xf>
    <xf numFmtId="0" fontId="41" fillId="2" borderId="23" xfId="8" applyFont="1" applyFill="1" applyBorder="1" applyAlignment="1">
      <alignment horizontal="left" vertical="center" wrapText="1"/>
    </xf>
    <xf numFmtId="49" fontId="41" fillId="39" borderId="23" xfId="8" applyNumberFormat="1" applyFont="1" applyFill="1" applyBorder="1" applyAlignment="1" applyProtection="1">
      <alignment horizontal="left" vertical="center" shrinkToFit="1"/>
      <protection locked="0"/>
    </xf>
    <xf numFmtId="0" fontId="41" fillId="3" borderId="23" xfId="8" applyFont="1" applyFill="1" applyBorder="1" applyAlignment="1">
      <alignment vertical="center" wrapText="1"/>
    </xf>
    <xf numFmtId="0" fontId="41" fillId="2" borderId="24" xfId="8" applyFont="1" applyFill="1" applyBorder="1" applyAlignment="1">
      <alignment horizontal="center" vertical="center"/>
    </xf>
    <xf numFmtId="0" fontId="41" fillId="2" borderId="26" xfId="8" applyFont="1" applyFill="1" applyBorder="1" applyAlignment="1">
      <alignment horizontal="center" vertical="center"/>
    </xf>
    <xf numFmtId="49" fontId="41" fillId="4" borderId="24" xfId="8" applyNumberFormat="1" applyFont="1" applyFill="1" applyBorder="1" applyAlignment="1" applyProtection="1">
      <alignment horizontal="left" vertical="center" shrinkToFit="1"/>
      <protection locked="0"/>
    </xf>
    <xf numFmtId="49" fontId="41" fillId="4" borderId="26" xfId="8" applyNumberFormat="1" applyFont="1" applyFill="1" applyBorder="1" applyAlignment="1" applyProtection="1">
      <alignment horizontal="left" vertical="center" shrinkToFit="1"/>
      <protection locked="0"/>
    </xf>
    <xf numFmtId="0" fontId="41" fillId="4" borderId="23" xfId="8" applyFont="1" applyFill="1" applyBorder="1" applyAlignment="1" applyProtection="1">
      <alignment horizontal="left" vertical="center" shrinkToFit="1"/>
      <protection locked="0"/>
    </xf>
    <xf numFmtId="49" fontId="6" fillId="39" borderId="23" xfId="7" applyNumberFormat="1" applyFill="1" applyBorder="1" applyProtection="1">
      <alignment vertical="center"/>
      <protection locked="0"/>
    </xf>
    <xf numFmtId="49" fontId="32" fillId="39" borderId="23" xfId="0" applyNumberFormat="1" applyFont="1" applyFill="1" applyBorder="1" applyProtection="1">
      <alignment vertical="center"/>
      <protection locked="0"/>
    </xf>
    <xf numFmtId="0" fontId="36" fillId="0" borderId="0" xfId="0" applyFont="1" applyAlignment="1">
      <alignment horizontal="left" vertical="center" wrapText="1"/>
    </xf>
    <xf numFmtId="0" fontId="36" fillId="0" borderId="28" xfId="0" applyFont="1" applyBorder="1" applyAlignment="1">
      <alignment horizontal="left" vertical="top" wrapText="1"/>
    </xf>
    <xf numFmtId="0" fontId="91" fillId="0" borderId="0" xfId="0" applyFont="1" applyBorder="1" applyAlignment="1" applyProtection="1">
      <alignment horizontal="left" vertical="top" wrapText="1"/>
    </xf>
    <xf numFmtId="0" fontId="91" fillId="0" borderId="50" xfId="0" applyFont="1" applyBorder="1" applyAlignment="1" applyProtection="1">
      <alignment horizontal="left" vertical="top" wrapText="1"/>
    </xf>
    <xf numFmtId="0" fontId="73" fillId="0" borderId="0" xfId="0" applyFont="1" applyBorder="1" applyAlignment="1">
      <alignment horizontal="left" vertical="center"/>
    </xf>
    <xf numFmtId="0" fontId="73" fillId="0" borderId="0" xfId="0" applyFont="1" applyBorder="1" applyAlignment="1">
      <alignment vertical="center" wrapText="1"/>
    </xf>
    <xf numFmtId="0" fontId="73" fillId="0" borderId="0" xfId="0" applyFont="1" applyBorder="1" applyAlignment="1">
      <alignment vertical="center"/>
    </xf>
    <xf numFmtId="0" fontId="73" fillId="0" borderId="50" xfId="0" applyFont="1" applyBorder="1" applyAlignment="1">
      <alignment vertical="center"/>
    </xf>
    <xf numFmtId="49" fontId="73" fillId="0" borderId="0" xfId="0" applyNumberFormat="1" applyFont="1" applyBorder="1" applyAlignment="1" applyProtection="1">
      <alignment horizontal="left" vertical="top" wrapText="1"/>
    </xf>
    <xf numFmtId="0" fontId="73" fillId="0" borderId="0" xfId="0" applyFont="1" applyBorder="1" applyAlignment="1" applyProtection="1">
      <alignment horizontal="left" vertical="top" wrapText="1"/>
    </xf>
    <xf numFmtId="0" fontId="73" fillId="0" borderId="50" xfId="0" applyFont="1" applyBorder="1" applyAlignment="1" applyProtection="1">
      <alignment horizontal="left" vertical="top" wrapText="1"/>
    </xf>
    <xf numFmtId="0" fontId="73" fillId="0" borderId="0" xfId="0" applyFont="1" applyBorder="1" applyAlignment="1" applyProtection="1">
      <alignment horizontal="left" vertical="center"/>
      <protection locked="0"/>
    </xf>
    <xf numFmtId="0" fontId="73" fillId="0" borderId="0" xfId="0" applyFont="1" applyBorder="1" applyAlignment="1">
      <alignment horizontal="left" vertical="top" wrapText="1"/>
    </xf>
    <xf numFmtId="0" fontId="73" fillId="0" borderId="0" xfId="0" applyFont="1" applyBorder="1" applyAlignment="1">
      <alignment horizontal="left" vertical="top"/>
    </xf>
    <xf numFmtId="0" fontId="0" fillId="0" borderId="0" xfId="0" applyBorder="1" applyAlignment="1">
      <alignment horizontal="left" vertical="top"/>
    </xf>
    <xf numFmtId="0" fontId="73" fillId="0" borderId="0" xfId="0" applyNumberFormat="1" applyFont="1" applyBorder="1" applyAlignment="1" applyProtection="1">
      <alignment horizontal="left" vertical="top" wrapText="1"/>
    </xf>
    <xf numFmtId="0" fontId="73" fillId="0" borderId="50" xfId="0" applyNumberFormat="1" applyFont="1" applyBorder="1" applyAlignment="1" applyProtection="1">
      <alignment horizontal="left" vertical="top" wrapText="1"/>
    </xf>
    <xf numFmtId="0" fontId="73" fillId="0" borderId="25" xfId="0" applyFont="1" applyBorder="1" applyAlignment="1">
      <alignment vertical="center"/>
    </xf>
    <xf numFmtId="0" fontId="73" fillId="0" borderId="28" xfId="0" applyFont="1" applyBorder="1">
      <alignment vertical="center"/>
    </xf>
    <xf numFmtId="0" fontId="73" fillId="0" borderId="25" xfId="0" applyFont="1" applyBorder="1">
      <alignment vertical="center"/>
    </xf>
    <xf numFmtId="0" fontId="73" fillId="0" borderId="28" xfId="0" applyFont="1" applyBorder="1" applyAlignment="1" applyProtection="1">
      <alignment horizontal="left" vertical="center"/>
    </xf>
    <xf numFmtId="0" fontId="73" fillId="0" borderId="29" xfId="0" applyFont="1" applyBorder="1" applyAlignment="1">
      <alignment horizontal="center" vertical="top" wrapText="1"/>
    </xf>
    <xf numFmtId="0" fontId="73" fillId="0" borderId="18" xfId="0" applyFont="1" applyBorder="1" applyAlignment="1">
      <alignment horizontal="center" vertical="top" wrapText="1"/>
    </xf>
    <xf numFmtId="0" fontId="73" fillId="0" borderId="31" xfId="0" applyFont="1" applyBorder="1" applyAlignment="1">
      <alignment horizontal="center" vertical="top" wrapText="1"/>
    </xf>
    <xf numFmtId="0" fontId="73" fillId="0" borderId="19" xfId="0" applyFont="1" applyBorder="1" applyAlignment="1">
      <alignment horizontal="center" vertical="top" wrapText="1"/>
    </xf>
    <xf numFmtId="0" fontId="73" fillId="0" borderId="0" xfId="0" applyFont="1" applyBorder="1" applyAlignment="1">
      <alignment horizontal="center" vertical="top" wrapText="1"/>
    </xf>
    <xf numFmtId="0" fontId="73" fillId="0" borderId="50" xfId="0" applyFont="1" applyBorder="1" applyAlignment="1">
      <alignment horizontal="center" vertical="top" wrapText="1"/>
    </xf>
    <xf numFmtId="0" fontId="73" fillId="0" borderId="27" xfId="0" applyFont="1" applyBorder="1" applyAlignment="1">
      <alignment horizontal="center" vertical="top" wrapText="1"/>
    </xf>
    <xf numFmtId="0" fontId="73" fillId="0" borderId="28" xfId="0" applyFont="1" applyBorder="1" applyAlignment="1">
      <alignment horizontal="center" vertical="top" wrapText="1"/>
    </xf>
    <xf numFmtId="0" fontId="73" fillId="0" borderId="32" xfId="0" applyFont="1" applyBorder="1" applyAlignment="1">
      <alignment horizontal="center" vertical="top" wrapText="1"/>
    </xf>
    <xf numFmtId="0" fontId="0" fillId="0" borderId="0" xfId="0" applyBorder="1" applyAlignment="1">
      <alignment vertical="center" wrapText="1"/>
    </xf>
    <xf numFmtId="0" fontId="74" fillId="0" borderId="29" xfId="0" applyFont="1" applyBorder="1" applyAlignment="1">
      <alignment horizontal="center" vertical="center"/>
    </xf>
    <xf numFmtId="0" fontId="74" fillId="0" borderId="18" xfId="0" applyFont="1" applyBorder="1" applyAlignment="1">
      <alignment horizontal="center" vertical="center"/>
    </xf>
    <xf numFmtId="0" fontId="74" fillId="0" borderId="30" xfId="0" applyFont="1" applyBorder="1" applyAlignment="1">
      <alignment horizontal="center" vertical="center"/>
    </xf>
    <xf numFmtId="0" fontId="74" fillId="0" borderId="31" xfId="0" applyFont="1" applyBorder="1" applyAlignment="1">
      <alignment horizontal="center" vertical="center"/>
    </xf>
    <xf numFmtId="0" fontId="73" fillId="0" borderId="29" xfId="0" applyFont="1" applyBorder="1" applyAlignment="1" applyProtection="1">
      <alignment horizontal="center" vertical="center" wrapText="1"/>
      <protection locked="0"/>
    </xf>
    <xf numFmtId="0" fontId="73" fillId="0" borderId="18" xfId="0" applyFont="1" applyBorder="1" applyAlignment="1" applyProtection="1">
      <alignment horizontal="center" vertical="center" wrapText="1"/>
      <protection locked="0"/>
    </xf>
    <xf numFmtId="0" fontId="73" fillId="0" borderId="31" xfId="0" applyFont="1" applyBorder="1" applyAlignment="1" applyProtection="1">
      <alignment horizontal="center" vertical="center" wrapText="1"/>
      <protection locked="0"/>
    </xf>
    <xf numFmtId="0" fontId="73" fillId="0" borderId="19" xfId="0" applyFont="1" applyBorder="1" applyAlignment="1" applyProtection="1">
      <alignment horizontal="center" vertical="center" wrapText="1"/>
      <protection locked="0"/>
    </xf>
    <xf numFmtId="0" fontId="73" fillId="0" borderId="0" xfId="0" applyFont="1" applyBorder="1" applyAlignment="1" applyProtection="1">
      <alignment horizontal="center" vertical="center" wrapText="1"/>
      <protection locked="0"/>
    </xf>
    <xf numFmtId="0" fontId="73" fillId="0" borderId="50" xfId="0" applyFont="1" applyBorder="1" applyAlignment="1" applyProtection="1">
      <alignment horizontal="center" vertical="center" wrapText="1"/>
      <protection locked="0"/>
    </xf>
    <xf numFmtId="0" fontId="73" fillId="0" borderId="27" xfId="0" applyFont="1" applyBorder="1" applyAlignment="1" applyProtection="1">
      <alignment horizontal="center" vertical="center" wrapText="1"/>
      <protection locked="0"/>
    </xf>
    <xf numFmtId="0" fontId="73" fillId="0" borderId="28" xfId="0" applyFont="1" applyBorder="1" applyAlignment="1" applyProtection="1">
      <alignment horizontal="center" vertical="center" wrapText="1"/>
      <protection locked="0"/>
    </xf>
    <xf numFmtId="0" fontId="73" fillId="0" borderId="32" xfId="0" applyFont="1" applyBorder="1" applyAlignment="1" applyProtection="1">
      <alignment horizontal="center" vertical="center" wrapText="1"/>
      <protection locked="0"/>
    </xf>
    <xf numFmtId="0" fontId="73" fillId="0" borderId="0" xfId="0" applyFont="1" applyBorder="1" applyAlignment="1" applyProtection="1">
      <alignment vertical="center" wrapText="1"/>
    </xf>
    <xf numFmtId="0" fontId="73" fillId="0" borderId="50" xfId="0" applyFont="1" applyBorder="1" applyAlignment="1" applyProtection="1">
      <alignment vertical="center" wrapText="1"/>
    </xf>
    <xf numFmtId="49" fontId="73" fillId="0" borderId="0" xfId="0" applyNumberFormat="1" applyFont="1" applyBorder="1" applyAlignment="1" applyProtection="1">
      <alignment horizontal="left" vertical="center"/>
      <protection locked="0"/>
    </xf>
    <xf numFmtId="0" fontId="73" fillId="0" borderId="25" xfId="0" applyFont="1" applyBorder="1" applyAlignment="1" applyProtection="1">
      <alignment horizontal="left" vertical="center"/>
    </xf>
    <xf numFmtId="0" fontId="73" fillId="0" borderId="26" xfId="0" applyFont="1" applyBorder="1" applyAlignment="1" applyProtection="1">
      <alignment horizontal="left" vertical="center"/>
    </xf>
    <xf numFmtId="0" fontId="73" fillId="0" borderId="25" xfId="0" applyFont="1" applyBorder="1" applyAlignment="1">
      <alignment horizontal="left" vertical="center" shrinkToFit="1"/>
    </xf>
    <xf numFmtId="49" fontId="52" fillId="0" borderId="28" xfId="0" applyNumberFormat="1" applyFont="1" applyBorder="1" applyAlignment="1" applyProtection="1">
      <alignment horizontal="center" vertical="top" wrapText="1"/>
      <protection locked="0"/>
    </xf>
    <xf numFmtId="49" fontId="73" fillId="0" borderId="28" xfId="0" applyNumberFormat="1" applyFont="1" applyBorder="1" applyAlignment="1" applyProtection="1">
      <alignment horizontal="center" vertical="top" wrapText="1"/>
      <protection locked="0"/>
    </xf>
    <xf numFmtId="49" fontId="73" fillId="0" borderId="32" xfId="0" applyNumberFormat="1" applyFont="1" applyBorder="1" applyAlignment="1" applyProtection="1">
      <alignment horizontal="center" vertical="top" wrapText="1"/>
      <protection locked="0"/>
    </xf>
    <xf numFmtId="49" fontId="73" fillId="0" borderId="28" xfId="0" applyNumberFormat="1" applyFont="1" applyBorder="1" applyAlignment="1" applyProtection="1">
      <alignment horizontal="left" vertical="center"/>
      <protection locked="0"/>
    </xf>
    <xf numFmtId="0" fontId="73" fillId="0" borderId="28" xfId="0" applyFont="1" applyBorder="1" applyAlignment="1" applyProtection="1">
      <alignment horizontal="left" vertical="center" shrinkToFit="1"/>
    </xf>
    <xf numFmtId="0" fontId="73" fillId="0" borderId="28" xfId="0" applyFont="1" applyBorder="1" applyAlignment="1" applyProtection="1">
      <alignment horizontal="center" vertical="center" shrinkToFit="1"/>
    </xf>
    <xf numFmtId="0" fontId="73" fillId="0" borderId="28" xfId="0" applyFont="1" applyBorder="1" applyAlignment="1">
      <alignment vertical="center"/>
    </xf>
    <xf numFmtId="14" fontId="73" fillId="0" borderId="28" xfId="0" applyNumberFormat="1" applyFont="1" applyBorder="1" applyAlignment="1" applyProtection="1">
      <alignment horizontal="center" vertical="center"/>
    </xf>
    <xf numFmtId="0" fontId="0" fillId="0" borderId="28" xfId="0" applyBorder="1" applyAlignment="1" applyProtection="1">
      <alignment vertical="center"/>
    </xf>
    <xf numFmtId="14" fontId="73" fillId="0" borderId="0" xfId="0" applyNumberFormat="1" applyFont="1" applyBorder="1" applyAlignment="1" applyProtection="1">
      <alignment horizontal="center" vertical="center"/>
      <protection locked="0"/>
    </xf>
    <xf numFmtId="0" fontId="73" fillId="0" borderId="0" xfId="0" applyFont="1" applyBorder="1" applyAlignment="1" applyProtection="1">
      <alignment horizontal="center" vertical="center"/>
      <protection locked="0"/>
    </xf>
    <xf numFmtId="0" fontId="73" fillId="0" borderId="50" xfId="0" applyFont="1" applyBorder="1" applyAlignment="1" applyProtection="1">
      <alignment horizontal="center" vertical="center"/>
      <protection locked="0"/>
    </xf>
    <xf numFmtId="0" fontId="73" fillId="0" borderId="0" xfId="0" applyFont="1" applyBorder="1">
      <alignment vertical="center"/>
    </xf>
    <xf numFmtId="0" fontId="56" fillId="0" borderId="0" xfId="0" applyFont="1" applyAlignment="1">
      <alignment horizontal="center" vertical="center"/>
    </xf>
    <xf numFmtId="0" fontId="0" fillId="0" borderId="0" xfId="0" applyAlignment="1">
      <alignment horizontal="center" vertical="center"/>
    </xf>
    <xf numFmtId="180" fontId="58" fillId="0" borderId="0" xfId="0" applyNumberFormat="1" applyFont="1" applyAlignment="1">
      <alignment horizontal="center" vertical="center"/>
    </xf>
    <xf numFmtId="0" fontId="59" fillId="0" borderId="0" xfId="0" applyFont="1" applyAlignment="1">
      <alignment horizontal="center" vertical="center"/>
    </xf>
    <xf numFmtId="0" fontId="57" fillId="0" borderId="0" xfId="0" applyFont="1" applyAlignment="1">
      <alignment horizontal="center" vertical="center"/>
    </xf>
    <xf numFmtId="49" fontId="55" fillId="0" borderId="0" xfId="0" applyNumberFormat="1" applyFont="1" applyAlignment="1">
      <alignment horizontal="center" vertical="center" wrapText="1"/>
    </xf>
    <xf numFmtId="0" fontId="55" fillId="0" borderId="0" xfId="0" applyFont="1" applyAlignment="1">
      <alignment horizontal="center" vertical="center" wrapText="1"/>
    </xf>
    <xf numFmtId="177" fontId="55" fillId="0" borderId="0" xfId="0" applyNumberFormat="1" applyFont="1" applyAlignment="1">
      <alignment horizontal="center" vertical="center" wrapText="1"/>
    </xf>
    <xf numFmtId="0" fontId="58" fillId="0" borderId="0" xfId="0" applyFont="1" applyAlignment="1">
      <alignment horizontal="center" vertical="center"/>
    </xf>
    <xf numFmtId="0" fontId="82" fillId="0" borderId="0" xfId="0" applyFont="1" applyAlignment="1">
      <alignment horizontal="center" vertical="center"/>
    </xf>
    <xf numFmtId="0" fontId="92" fillId="0" borderId="0" xfId="0" applyFont="1" applyFill="1" applyAlignment="1">
      <alignment horizontal="center" vertical="center"/>
    </xf>
    <xf numFmtId="0" fontId="90" fillId="0" borderId="0" xfId="0" applyFont="1" applyFill="1" applyAlignment="1">
      <alignment horizontal="center" vertical="center"/>
    </xf>
    <xf numFmtId="0" fontId="61" fillId="0" borderId="28" xfId="0" applyFont="1" applyBorder="1" applyAlignment="1" applyProtection="1">
      <alignment horizontal="left" vertical="center" shrinkToFit="1"/>
    </xf>
    <xf numFmtId="0" fontId="63" fillId="0" borderId="0" xfId="0" applyFont="1" applyAlignment="1" applyProtection="1">
      <alignment horizontal="center" vertical="center" shrinkToFit="1"/>
    </xf>
    <xf numFmtId="0" fontId="61" fillId="0" borderId="19" xfId="0" applyFont="1" applyBorder="1" applyAlignment="1" applyProtection="1">
      <alignment horizontal="left" vertical="center" wrapText="1"/>
      <protection locked="0"/>
    </xf>
    <xf numFmtId="0" fontId="61" fillId="0" borderId="0" xfId="0" applyFont="1" applyBorder="1" applyAlignment="1" applyProtection="1">
      <alignment horizontal="left" vertical="center" wrapText="1"/>
      <protection locked="0"/>
    </xf>
    <xf numFmtId="0" fontId="61" fillId="0" borderId="50" xfId="0" applyFont="1" applyBorder="1" applyAlignment="1" applyProtection="1">
      <alignment horizontal="left" vertical="center" wrapText="1"/>
      <protection locked="0"/>
    </xf>
    <xf numFmtId="49" fontId="61" fillId="0" borderId="28" xfId="0" applyNumberFormat="1" applyFont="1" applyBorder="1" applyAlignment="1" applyProtection="1">
      <alignment horizontal="right" vertical="center"/>
      <protection locked="0"/>
    </xf>
    <xf numFmtId="0" fontId="61" fillId="40" borderId="26" xfId="0" applyFont="1" applyFill="1" applyBorder="1" applyAlignment="1" applyProtection="1">
      <alignment horizontal="center" vertical="center" wrapText="1"/>
      <protection locked="0"/>
    </xf>
    <xf numFmtId="0" fontId="61" fillId="40" borderId="23" xfId="0" applyFont="1" applyFill="1" applyBorder="1" applyAlignment="1" applyProtection="1">
      <alignment horizontal="center" vertical="center"/>
      <protection locked="0"/>
    </xf>
    <xf numFmtId="0" fontId="61" fillId="0" borderId="29" xfId="0" applyFont="1" applyBorder="1" applyAlignment="1" applyProtection="1">
      <alignment horizontal="left" vertical="center" wrapText="1"/>
      <protection locked="0"/>
    </xf>
    <xf numFmtId="0" fontId="61" fillId="0" borderId="18" xfId="0" applyFont="1" applyBorder="1" applyAlignment="1" applyProtection="1">
      <alignment horizontal="left" vertical="center" wrapText="1"/>
      <protection locked="0"/>
    </xf>
    <xf numFmtId="0" fontId="61" fillId="0" borderId="31" xfId="0" applyFont="1" applyBorder="1" applyAlignment="1" applyProtection="1">
      <alignment horizontal="left" vertical="center" wrapText="1"/>
      <protection locked="0"/>
    </xf>
    <xf numFmtId="0" fontId="61" fillId="0" borderId="27" xfId="0" applyFont="1" applyBorder="1" applyAlignment="1" applyProtection="1">
      <alignment horizontal="left" vertical="center" wrapText="1"/>
      <protection locked="0"/>
    </xf>
    <xf numFmtId="0" fontId="61" fillId="0" borderId="28" xfId="0" applyFont="1" applyBorder="1" applyAlignment="1" applyProtection="1">
      <alignment horizontal="left" vertical="center" wrapText="1"/>
      <protection locked="0"/>
    </xf>
    <xf numFmtId="0" fontId="61" fillId="0" borderId="32" xfId="0" applyFont="1" applyBorder="1" applyAlignment="1" applyProtection="1">
      <alignment horizontal="left" vertical="center" wrapText="1"/>
      <protection locked="0"/>
    </xf>
    <xf numFmtId="49" fontId="61" fillId="0" borderId="0" xfId="0" applyNumberFormat="1" applyFont="1" applyAlignment="1" applyProtection="1">
      <alignment horizontal="center" vertical="center"/>
      <protection locked="0"/>
    </xf>
    <xf numFmtId="0" fontId="69" fillId="4" borderId="38" xfId="58" applyFont="1" applyFill="1" applyBorder="1" applyAlignment="1">
      <alignment horizontal="left" vertical="center"/>
    </xf>
    <xf numFmtId="0" fontId="69" fillId="4" borderId="39" xfId="58" applyFont="1" applyFill="1" applyBorder="1" applyAlignment="1">
      <alignment horizontal="left" vertical="center"/>
    </xf>
    <xf numFmtId="0" fontId="69" fillId="4" borderId="47" xfId="58" applyFont="1" applyFill="1" applyBorder="1" applyAlignment="1">
      <alignment horizontal="left" vertical="center"/>
    </xf>
    <xf numFmtId="0" fontId="69" fillId="4" borderId="42" xfId="58" applyFont="1" applyFill="1" applyBorder="1" applyAlignment="1">
      <alignment horizontal="left" vertical="center"/>
    </xf>
    <xf numFmtId="0" fontId="69" fillId="4" borderId="43" xfId="58" applyFont="1" applyFill="1" applyBorder="1" applyAlignment="1">
      <alignment horizontal="left" vertical="center"/>
    </xf>
    <xf numFmtId="0" fontId="69" fillId="4" borderId="44" xfId="58" applyFont="1" applyFill="1" applyBorder="1" applyAlignment="1">
      <alignment horizontal="left" vertical="center"/>
    </xf>
    <xf numFmtId="0" fontId="65" fillId="4" borderId="42" xfId="12" applyFont="1" applyFill="1" applyBorder="1" applyAlignment="1">
      <alignment horizontal="left" vertical="center" shrinkToFit="1"/>
    </xf>
    <xf numFmtId="0" fontId="65" fillId="4" borderId="43" xfId="12" applyFont="1" applyFill="1" applyBorder="1" applyAlignment="1">
      <alignment horizontal="left" vertical="center" shrinkToFit="1"/>
    </xf>
    <xf numFmtId="0" fontId="65" fillId="4" borderId="44" xfId="12" applyFont="1" applyFill="1" applyBorder="1" applyAlignment="1">
      <alignment horizontal="left" vertical="center" shrinkToFit="1"/>
    </xf>
    <xf numFmtId="49" fontId="66" fillId="0" borderId="45" xfId="12" applyNumberFormat="1" applyFont="1" applyFill="1" applyBorder="1" applyAlignment="1" applyProtection="1">
      <alignment horizontal="left" vertical="center" shrinkToFit="1"/>
      <protection locked="0"/>
    </xf>
    <xf numFmtId="0" fontId="65" fillId="4" borderId="36" xfId="12" applyFont="1" applyFill="1" applyBorder="1" applyAlignment="1" applyProtection="1">
      <alignment horizontal="center" vertical="center"/>
      <protection locked="0"/>
    </xf>
    <xf numFmtId="0" fontId="65" fillId="4" borderId="21" xfId="12" applyFont="1" applyFill="1" applyBorder="1" applyAlignment="1" applyProtection="1">
      <alignment horizontal="center" vertical="center"/>
      <protection locked="0"/>
    </xf>
    <xf numFmtId="0" fontId="65" fillId="4" borderId="37" xfId="12" applyFont="1" applyFill="1" applyBorder="1" applyAlignment="1" applyProtection="1">
      <alignment horizontal="center" vertical="center"/>
      <protection locked="0"/>
    </xf>
    <xf numFmtId="0" fontId="65" fillId="4" borderId="52" xfId="12" applyFont="1" applyFill="1" applyBorder="1" applyAlignment="1" applyProtection="1">
      <alignment horizontal="center" vertical="center"/>
      <protection locked="0"/>
    </xf>
    <xf numFmtId="0" fontId="65" fillId="4" borderId="20" xfId="12" applyFont="1" applyFill="1" applyBorder="1" applyAlignment="1" applyProtection="1">
      <alignment horizontal="center" vertical="center"/>
      <protection locked="0"/>
    </xf>
    <xf numFmtId="0" fontId="65" fillId="4" borderId="51" xfId="12" applyFont="1" applyFill="1" applyBorder="1" applyAlignment="1" applyProtection="1">
      <alignment horizontal="center" vertical="center"/>
      <protection locked="0"/>
    </xf>
    <xf numFmtId="178" fontId="66" fillId="0" borderId="23" xfId="12" applyNumberFormat="1" applyFont="1" applyFill="1" applyBorder="1" applyAlignment="1" applyProtection="1">
      <alignment horizontal="right" vertical="center"/>
      <protection locked="0"/>
    </xf>
    <xf numFmtId="0" fontId="65" fillId="4" borderId="38" xfId="12" applyFont="1" applyFill="1" applyBorder="1" applyAlignment="1">
      <alignment horizontal="left" vertical="center" shrinkToFit="1"/>
    </xf>
    <xf numFmtId="0" fontId="65" fillId="4" borderId="39" xfId="12" applyFont="1" applyFill="1" applyBorder="1" applyAlignment="1">
      <alignment horizontal="left" vertical="center" shrinkToFit="1"/>
    </xf>
    <xf numFmtId="0" fontId="65" fillId="4" borderId="47" xfId="12" applyFont="1" applyFill="1" applyBorder="1" applyAlignment="1">
      <alignment horizontal="left" vertical="center" shrinkToFit="1"/>
    </xf>
    <xf numFmtId="0" fontId="65" fillId="4" borderId="23" xfId="12" applyFont="1" applyFill="1" applyBorder="1" applyAlignment="1">
      <alignment horizontal="center" vertical="center"/>
    </xf>
    <xf numFmtId="0" fontId="65" fillId="0" borderId="23" xfId="58" applyFont="1" applyFill="1" applyBorder="1" applyAlignment="1" applyProtection="1">
      <alignment horizontal="center" vertical="center" shrinkToFit="1"/>
      <protection locked="0"/>
    </xf>
    <xf numFmtId="0" fontId="66" fillId="0" borderId="23" xfId="58" applyFont="1" applyFill="1" applyBorder="1" applyAlignment="1" applyProtection="1">
      <alignment horizontal="center" vertical="center"/>
      <protection locked="0"/>
    </xf>
    <xf numFmtId="0" fontId="65" fillId="4" borderId="40" xfId="12" applyFont="1" applyFill="1" applyBorder="1" applyAlignment="1" applyProtection="1">
      <alignment vertical="center"/>
      <protection locked="0"/>
    </xf>
    <xf numFmtId="0" fontId="65" fillId="4" borderId="23" xfId="12" applyFont="1" applyFill="1" applyBorder="1" applyAlignment="1" applyProtection="1">
      <alignment vertical="center"/>
      <protection locked="0"/>
    </xf>
    <xf numFmtId="0" fontId="80" fillId="4" borderId="55" xfId="12" applyFont="1" applyFill="1" applyBorder="1" applyAlignment="1">
      <alignment vertical="center" wrapText="1"/>
    </xf>
    <xf numFmtId="0" fontId="80" fillId="4" borderId="21" xfId="12" applyFont="1" applyFill="1" applyBorder="1" applyAlignment="1">
      <alignment vertical="center"/>
    </xf>
    <xf numFmtId="0" fontId="80" fillId="4" borderId="22" xfId="12" applyFont="1" applyFill="1" applyBorder="1" applyAlignment="1">
      <alignment vertical="center"/>
    </xf>
    <xf numFmtId="0" fontId="80" fillId="4" borderId="20" xfId="12" applyFont="1" applyFill="1" applyBorder="1" applyAlignment="1">
      <alignment vertical="center"/>
    </xf>
    <xf numFmtId="49" fontId="66" fillId="0" borderId="35" xfId="12" applyNumberFormat="1" applyFont="1" applyFill="1" applyBorder="1" applyAlignment="1" applyProtection="1">
      <alignment horizontal="left" vertical="center" shrinkToFit="1"/>
      <protection locked="0"/>
    </xf>
    <xf numFmtId="0" fontId="65" fillId="4" borderId="23" xfId="58" applyFont="1" applyFill="1" applyBorder="1" applyAlignment="1">
      <alignment horizontal="left" vertical="center"/>
    </xf>
    <xf numFmtId="49" fontId="66" fillId="0" borderId="23" xfId="12" applyNumberFormat="1" applyFont="1" applyBorder="1" applyAlignment="1" applyProtection="1">
      <alignment horizontal="left" vertical="top" wrapText="1"/>
      <protection locked="0"/>
    </xf>
    <xf numFmtId="0" fontId="65" fillId="0" borderId="23" xfId="12" applyFont="1" applyFill="1" applyBorder="1" applyAlignment="1" applyProtection="1">
      <alignment horizontal="left" vertical="center"/>
      <protection locked="0"/>
    </xf>
    <xf numFmtId="49" fontId="66" fillId="0" borderId="23" xfId="12" applyNumberFormat="1" applyFont="1" applyFill="1" applyBorder="1" applyAlignment="1" applyProtection="1">
      <alignment horizontal="center" vertical="center"/>
      <protection locked="0"/>
    </xf>
    <xf numFmtId="49" fontId="66" fillId="0" borderId="55" xfId="58" applyNumberFormat="1" applyFont="1" applyBorder="1" applyAlignment="1" applyProtection="1">
      <alignment horizontal="center" vertical="center"/>
      <protection locked="0"/>
    </xf>
    <xf numFmtId="49" fontId="66" fillId="0" borderId="21" xfId="58" applyNumberFormat="1" applyFont="1" applyBorder="1" applyAlignment="1" applyProtection="1">
      <alignment horizontal="center" vertical="center"/>
      <protection locked="0"/>
    </xf>
    <xf numFmtId="49" fontId="66" fillId="0" borderId="49" xfId="58" applyNumberFormat="1" applyFont="1" applyBorder="1" applyAlignment="1" applyProtection="1">
      <alignment horizontal="center" vertical="center"/>
      <protection locked="0"/>
    </xf>
    <xf numFmtId="49" fontId="66" fillId="0" borderId="22" xfId="58" applyNumberFormat="1" applyFont="1" applyBorder="1" applyAlignment="1" applyProtection="1">
      <alignment horizontal="center" vertical="center"/>
      <protection locked="0"/>
    </xf>
    <xf numFmtId="49" fontId="66" fillId="0" borderId="20" xfId="58" applyNumberFormat="1" applyFont="1" applyBorder="1" applyAlignment="1" applyProtection="1">
      <alignment horizontal="center" vertical="center"/>
      <protection locked="0"/>
    </xf>
    <xf numFmtId="49" fontId="66" fillId="0" borderId="53" xfId="58" applyNumberFormat="1" applyFont="1" applyBorder="1" applyAlignment="1" applyProtection="1">
      <alignment horizontal="center" vertical="center"/>
      <protection locked="0"/>
    </xf>
    <xf numFmtId="49" fontId="66" fillId="0" borderId="36" xfId="12" applyNumberFormat="1" applyFont="1" applyFill="1" applyBorder="1" applyAlignment="1" applyProtection="1">
      <alignment horizontal="center" vertical="center"/>
      <protection locked="0"/>
    </xf>
    <xf numFmtId="49" fontId="66" fillId="0" borderId="21" xfId="12" applyNumberFormat="1" applyFont="1" applyFill="1" applyBorder="1" applyAlignment="1" applyProtection="1">
      <alignment horizontal="center" vertical="center"/>
      <protection locked="0"/>
    </xf>
    <xf numFmtId="49" fontId="66" fillId="0" borderId="49" xfId="12" applyNumberFormat="1" applyFont="1" applyFill="1" applyBorder="1" applyAlignment="1" applyProtection="1">
      <alignment horizontal="center" vertical="center"/>
      <protection locked="0"/>
    </xf>
    <xf numFmtId="49" fontId="66" fillId="0" borderId="52" xfId="12" applyNumberFormat="1" applyFont="1" applyFill="1" applyBorder="1" applyAlignment="1" applyProtection="1">
      <alignment horizontal="center" vertical="center"/>
      <protection locked="0"/>
    </xf>
    <xf numFmtId="49" fontId="66" fillId="0" borderId="20" xfId="12" applyNumberFormat="1" applyFont="1" applyFill="1" applyBorder="1" applyAlignment="1" applyProtection="1">
      <alignment horizontal="center" vertical="center"/>
      <protection locked="0"/>
    </xf>
    <xf numFmtId="49" fontId="66" fillId="0" borderId="53" xfId="12" applyNumberFormat="1" applyFont="1" applyFill="1" applyBorder="1" applyAlignment="1" applyProtection="1">
      <alignment horizontal="center" vertical="center"/>
      <protection locked="0"/>
    </xf>
    <xf numFmtId="0" fontId="65" fillId="4" borderId="24" xfId="12" applyFont="1" applyFill="1" applyBorder="1" applyAlignment="1">
      <alignment horizontal="left" vertical="center"/>
    </xf>
    <xf numFmtId="0" fontId="65" fillId="4" borderId="25" xfId="12" applyFont="1" applyFill="1" applyBorder="1" applyAlignment="1">
      <alignment horizontal="left" vertical="center"/>
    </xf>
    <xf numFmtId="0" fontId="65" fillId="4" borderId="26" xfId="12" applyFont="1" applyFill="1" applyBorder="1" applyAlignment="1">
      <alignment horizontal="left" vertical="center"/>
    </xf>
    <xf numFmtId="0" fontId="65" fillId="4" borderId="23" xfId="12" applyFont="1" applyFill="1" applyBorder="1" applyAlignment="1">
      <alignment horizontal="left" vertical="center"/>
    </xf>
    <xf numFmtId="0" fontId="66" fillId="0" borderId="23" xfId="12" applyFont="1" applyFill="1" applyBorder="1" applyAlignment="1" applyProtection="1">
      <alignment horizontal="center" vertical="center"/>
      <protection locked="0"/>
    </xf>
    <xf numFmtId="0" fontId="60" fillId="0" borderId="0" xfId="0" applyFont="1" applyAlignment="1">
      <alignment horizontal="center" vertical="center" shrinkToFit="1"/>
    </xf>
    <xf numFmtId="49" fontId="66" fillId="0" borderId="23" xfId="12" applyNumberFormat="1" applyFont="1" applyBorder="1" applyAlignment="1" applyProtection="1">
      <alignment horizontal="center" vertical="center" wrapText="1"/>
      <protection locked="0"/>
    </xf>
    <xf numFmtId="0" fontId="65" fillId="4" borderId="34" xfId="12" applyFont="1" applyFill="1" applyBorder="1" applyAlignment="1" applyProtection="1">
      <alignment vertical="center"/>
      <protection locked="0"/>
    </xf>
    <xf numFmtId="0" fontId="65" fillId="4" borderId="35" xfId="12" applyFont="1" applyFill="1" applyBorder="1" applyAlignment="1" applyProtection="1">
      <alignment vertical="center"/>
      <protection locked="0"/>
    </xf>
    <xf numFmtId="0" fontId="66" fillId="0" borderId="24" xfId="12" applyFont="1" applyFill="1" applyBorder="1" applyAlignment="1" applyProtection="1">
      <alignment horizontal="left" vertical="center" shrinkToFit="1"/>
      <protection locked="0"/>
    </xf>
    <xf numFmtId="0" fontId="66" fillId="0" borderId="25" xfId="12" applyFont="1" applyFill="1" applyBorder="1" applyAlignment="1" applyProtection="1">
      <alignment horizontal="left" vertical="center" shrinkToFit="1"/>
      <protection locked="0"/>
    </xf>
    <xf numFmtId="0" fontId="66" fillId="0" borderId="41" xfId="12" applyFont="1" applyFill="1" applyBorder="1" applyAlignment="1" applyProtection="1">
      <alignment horizontal="left" vertical="center" shrinkToFit="1"/>
      <protection locked="0"/>
    </xf>
    <xf numFmtId="49" fontId="66" fillId="0" borderId="27" xfId="12" applyNumberFormat="1" applyFont="1" applyFill="1" applyBorder="1" applyAlignment="1" applyProtection="1">
      <alignment horizontal="left" vertical="top" wrapText="1" shrinkToFit="1"/>
      <protection locked="0"/>
    </xf>
    <xf numFmtId="49" fontId="66" fillId="0" borderId="28" xfId="12" applyNumberFormat="1" applyFont="1" applyFill="1" applyBorder="1" applyAlignment="1" applyProtection="1">
      <alignment horizontal="left" vertical="top" wrapText="1" shrinkToFit="1"/>
      <protection locked="0"/>
    </xf>
    <xf numFmtId="49" fontId="66" fillId="0" borderId="32" xfId="12" applyNumberFormat="1" applyFont="1" applyFill="1" applyBorder="1" applyAlignment="1" applyProtection="1">
      <alignment horizontal="left" vertical="top" wrapText="1" shrinkToFit="1"/>
      <protection locked="0"/>
    </xf>
    <xf numFmtId="0" fontId="66" fillId="0" borderId="29" xfId="58" applyFont="1" applyBorder="1" applyAlignment="1" applyProtection="1">
      <alignment horizontal="left" vertical="center" wrapText="1" shrinkToFit="1"/>
      <protection locked="0"/>
    </xf>
    <xf numFmtId="0" fontId="0" fillId="0" borderId="18" xfId="0" applyBorder="1" applyAlignment="1" applyProtection="1">
      <alignment horizontal="left" vertical="center" wrapText="1" shrinkToFit="1"/>
      <protection locked="0"/>
    </xf>
    <xf numFmtId="0" fontId="0" fillId="0" borderId="31" xfId="0" applyBorder="1" applyAlignment="1" applyProtection="1">
      <alignment horizontal="left" vertical="center" wrapText="1" shrinkToFit="1"/>
      <protection locked="0"/>
    </xf>
    <xf numFmtId="0" fontId="0" fillId="0" borderId="27" xfId="0" applyBorder="1" applyAlignment="1" applyProtection="1">
      <alignment horizontal="left" vertical="center" wrapText="1" shrinkToFit="1"/>
      <protection locked="0"/>
    </xf>
    <xf numFmtId="0" fontId="0" fillId="0" borderId="28" xfId="0" applyBorder="1" applyAlignment="1" applyProtection="1">
      <alignment horizontal="left" vertical="center" wrapText="1" shrinkToFit="1"/>
      <protection locked="0"/>
    </xf>
    <xf numFmtId="0" fontId="0" fillId="0" borderId="32" xfId="0" applyBorder="1" applyAlignment="1" applyProtection="1">
      <alignment horizontal="left" vertical="center" wrapText="1" shrinkToFit="1"/>
      <protection locked="0"/>
    </xf>
    <xf numFmtId="0" fontId="0" fillId="0" borderId="52" xfId="0" applyBorder="1" applyAlignment="1" applyProtection="1">
      <alignment horizontal="left" vertical="center" wrapText="1" shrinkToFit="1"/>
      <protection locked="0"/>
    </xf>
    <xf numFmtId="0" fontId="0" fillId="0" borderId="20" xfId="0" applyBorder="1" applyAlignment="1" applyProtection="1">
      <alignment horizontal="left" vertical="center" wrapText="1" shrinkToFit="1"/>
      <protection locked="0"/>
    </xf>
    <xf numFmtId="0" fontId="0" fillId="0" borderId="51" xfId="0" applyBorder="1" applyAlignment="1" applyProtection="1">
      <alignment horizontal="left" vertical="center" wrapText="1" shrinkToFit="1"/>
      <protection locked="0"/>
    </xf>
    <xf numFmtId="0" fontId="0" fillId="0" borderId="30" xfId="0" applyBorder="1" applyAlignment="1" applyProtection="1">
      <alignment horizontal="left" vertical="center" wrapText="1" shrinkToFit="1"/>
      <protection locked="0"/>
    </xf>
    <xf numFmtId="0" fontId="61" fillId="0" borderId="0" xfId="0" applyFont="1" applyAlignment="1">
      <alignment horizontal="right" vertical="center"/>
    </xf>
    <xf numFmtId="0" fontId="65" fillId="4" borderId="29" xfId="12" applyFont="1" applyFill="1" applyBorder="1" applyAlignment="1">
      <alignment horizontal="left" vertical="center" wrapText="1"/>
    </xf>
    <xf numFmtId="0" fontId="65" fillId="4" borderId="30" xfId="12" applyFont="1" applyFill="1" applyBorder="1" applyAlignment="1">
      <alignment horizontal="left" vertical="center"/>
    </xf>
    <xf numFmtId="0" fontId="65" fillId="4" borderId="31" xfId="12" applyFont="1" applyFill="1" applyBorder="1" applyAlignment="1">
      <alignment horizontal="left" vertical="center"/>
    </xf>
    <xf numFmtId="0" fontId="65" fillId="4" borderId="19" xfId="12" applyFont="1" applyFill="1" applyBorder="1" applyAlignment="1">
      <alignment horizontal="left" vertical="center"/>
    </xf>
    <xf numFmtId="0" fontId="65" fillId="4" borderId="0" xfId="12" applyFont="1" applyFill="1" applyBorder="1" applyAlignment="1">
      <alignment horizontal="left" vertical="center"/>
    </xf>
    <xf numFmtId="0" fontId="65" fillId="4" borderId="50" xfId="12" applyFont="1" applyFill="1" applyBorder="1" applyAlignment="1">
      <alignment horizontal="left" vertical="center"/>
    </xf>
    <xf numFmtId="178" fontId="66" fillId="0" borderId="45" xfId="12" applyNumberFormat="1" applyFont="1" applyFill="1" applyBorder="1" applyAlignment="1" applyProtection="1">
      <alignment horizontal="right" vertical="center"/>
      <protection locked="0"/>
    </xf>
    <xf numFmtId="49" fontId="66" fillId="0" borderId="29" xfId="12" applyNumberFormat="1" applyFont="1" applyFill="1" applyBorder="1" applyAlignment="1" applyProtection="1">
      <alignment horizontal="left" vertical="top" wrapText="1" shrinkToFit="1"/>
      <protection locked="0"/>
    </xf>
    <xf numFmtId="49" fontId="66" fillId="0" borderId="30" xfId="12" applyNumberFormat="1" applyFont="1" applyFill="1" applyBorder="1" applyAlignment="1" applyProtection="1">
      <alignment horizontal="left" vertical="top" wrapText="1" shrinkToFit="1"/>
      <protection locked="0"/>
    </xf>
    <xf numFmtId="49" fontId="66" fillId="0" borderId="31" xfId="12" applyNumberFormat="1" applyFont="1" applyFill="1" applyBorder="1" applyAlignment="1" applyProtection="1">
      <alignment horizontal="left" vertical="top" wrapText="1" shrinkToFit="1"/>
      <protection locked="0"/>
    </xf>
    <xf numFmtId="49" fontId="66" fillId="0" borderId="36" xfId="12" applyNumberFormat="1" applyFont="1" applyFill="1" applyBorder="1" applyAlignment="1" applyProtection="1">
      <alignment horizontal="left" vertical="top" wrapText="1"/>
      <protection locked="0"/>
    </xf>
    <xf numFmtId="49" fontId="66" fillId="0" borderId="21" xfId="12" applyNumberFormat="1" applyFont="1" applyFill="1" applyBorder="1" applyAlignment="1" applyProtection="1">
      <alignment horizontal="left" vertical="top" wrapText="1"/>
      <protection locked="0"/>
    </xf>
    <xf numFmtId="49" fontId="66" fillId="0" borderId="37" xfId="12" applyNumberFormat="1" applyFont="1" applyFill="1" applyBorder="1" applyAlignment="1" applyProtection="1">
      <alignment horizontal="left" vertical="top" wrapText="1"/>
      <protection locked="0"/>
    </xf>
    <xf numFmtId="49" fontId="66" fillId="0" borderId="19" xfId="12" applyNumberFormat="1" applyFont="1" applyFill="1" applyBorder="1" applyAlignment="1" applyProtection="1">
      <alignment horizontal="left" vertical="top" wrapText="1"/>
      <protection locked="0"/>
    </xf>
    <xf numFmtId="49" fontId="66" fillId="0" borderId="0" xfId="12" applyNumberFormat="1" applyFont="1" applyFill="1" applyBorder="1" applyAlignment="1" applyProtection="1">
      <alignment horizontal="left" vertical="top" wrapText="1"/>
      <protection locked="0"/>
    </xf>
    <xf numFmtId="49" fontId="66" fillId="0" borderId="50" xfId="12" applyNumberFormat="1" applyFont="1" applyFill="1" applyBorder="1" applyAlignment="1" applyProtection="1">
      <alignment horizontal="left" vertical="top" wrapText="1"/>
      <protection locked="0"/>
    </xf>
    <xf numFmtId="0" fontId="66" fillId="0" borderId="24" xfId="12" applyFont="1" applyFill="1" applyBorder="1" applyAlignment="1">
      <alignment horizontal="center" vertical="center" shrinkToFit="1"/>
    </xf>
    <xf numFmtId="0" fontId="66" fillId="0" borderId="25" xfId="12" applyFont="1" applyFill="1" applyBorder="1" applyAlignment="1">
      <alignment horizontal="center" vertical="center" shrinkToFit="1"/>
    </xf>
    <xf numFmtId="0" fontId="66" fillId="0" borderId="26" xfId="12" applyFont="1" applyFill="1" applyBorder="1" applyAlignment="1">
      <alignment horizontal="center" vertical="center" shrinkToFit="1"/>
    </xf>
    <xf numFmtId="49" fontId="66" fillId="0" borderId="19" xfId="12" applyNumberFormat="1" applyFont="1" applyFill="1" applyBorder="1" applyAlignment="1" applyProtection="1">
      <alignment horizontal="left" vertical="top" wrapText="1" shrinkToFit="1"/>
      <protection locked="0"/>
    </xf>
    <xf numFmtId="49" fontId="66" fillId="0" borderId="0" xfId="12" applyNumberFormat="1" applyFont="1" applyFill="1" applyBorder="1" applyAlignment="1" applyProtection="1">
      <alignment horizontal="left" vertical="top" wrapText="1" shrinkToFit="1"/>
      <protection locked="0"/>
    </xf>
    <xf numFmtId="49" fontId="66" fillId="0" borderId="50" xfId="12" applyNumberFormat="1" applyFont="1" applyFill="1" applyBorder="1" applyAlignment="1" applyProtection="1">
      <alignment horizontal="left" vertical="top" wrapText="1" shrinkToFit="1"/>
      <protection locked="0"/>
    </xf>
    <xf numFmtId="0" fontId="66" fillId="0" borderId="42" xfId="12" applyFont="1" applyFill="1" applyBorder="1" applyAlignment="1" applyProtection="1">
      <alignment horizontal="left" vertical="center" shrinkToFit="1"/>
      <protection locked="0"/>
    </xf>
    <xf numFmtId="0" fontId="66" fillId="0" borderId="43" xfId="12" applyFont="1" applyFill="1" applyBorder="1" applyAlignment="1" applyProtection="1">
      <alignment horizontal="left" vertical="center" shrinkToFit="1"/>
      <protection locked="0"/>
    </xf>
    <xf numFmtId="0" fontId="66" fillId="0" borderId="46" xfId="12" applyFont="1" applyFill="1" applyBorder="1" applyAlignment="1" applyProtection="1">
      <alignment horizontal="left" vertical="center" shrinkToFit="1"/>
      <protection locked="0"/>
    </xf>
    <xf numFmtId="0" fontId="80" fillId="4" borderId="40" xfId="12" applyFont="1" applyFill="1" applyBorder="1" applyAlignment="1" applyProtection="1">
      <alignment vertical="center" wrapText="1"/>
      <protection locked="0"/>
    </xf>
    <xf numFmtId="0" fontId="80" fillId="4" borderId="23" xfId="12" applyFont="1" applyFill="1" applyBorder="1" applyAlignment="1" applyProtection="1">
      <alignment vertical="center"/>
      <protection locked="0"/>
    </xf>
    <xf numFmtId="0" fontId="80" fillId="4" borderId="40" xfId="12" applyFont="1" applyFill="1" applyBorder="1" applyAlignment="1" applyProtection="1">
      <alignment vertical="center"/>
      <protection locked="0"/>
    </xf>
    <xf numFmtId="178" fontId="66" fillId="0" borderId="35" xfId="12" applyNumberFormat="1" applyFont="1" applyFill="1" applyBorder="1" applyAlignment="1" applyProtection="1">
      <alignment horizontal="right" vertical="center"/>
      <protection locked="0"/>
    </xf>
    <xf numFmtId="0" fontId="80" fillId="4" borderId="48" xfId="12" applyFont="1" applyFill="1" applyBorder="1" applyAlignment="1" applyProtection="1">
      <alignment vertical="center"/>
      <protection locked="0"/>
    </xf>
    <xf numFmtId="0" fontId="80" fillId="4" borderId="45" xfId="12" applyFont="1" applyFill="1" applyBorder="1" applyAlignment="1" applyProtection="1">
      <alignment vertical="center"/>
      <protection locked="0"/>
    </xf>
    <xf numFmtId="14" fontId="66" fillId="0" borderId="24" xfId="12" applyNumberFormat="1" applyFont="1" applyFill="1" applyBorder="1" applyAlignment="1" applyProtection="1">
      <alignment horizontal="center" vertical="center"/>
    </xf>
    <xf numFmtId="14" fontId="66" fillId="0" borderId="25" xfId="12" applyNumberFormat="1" applyFont="1" applyFill="1" applyBorder="1" applyAlignment="1" applyProtection="1">
      <alignment horizontal="center" vertical="center"/>
    </xf>
    <xf numFmtId="14" fontId="66" fillId="0" borderId="26" xfId="12" applyNumberFormat="1" applyFont="1" applyFill="1" applyBorder="1" applyAlignment="1" applyProtection="1">
      <alignment horizontal="center" vertical="center"/>
    </xf>
    <xf numFmtId="0" fontId="66" fillId="4" borderId="29" xfId="12" applyFont="1" applyFill="1" applyBorder="1" applyAlignment="1">
      <alignment horizontal="center" vertical="center" wrapText="1"/>
    </xf>
    <xf numFmtId="0" fontId="66" fillId="4" borderId="18" xfId="12" applyFont="1" applyFill="1" applyBorder="1" applyAlignment="1">
      <alignment horizontal="center" vertical="center" wrapText="1"/>
    </xf>
    <xf numFmtId="0" fontId="66" fillId="4" borderId="31" xfId="12" applyFont="1" applyFill="1" applyBorder="1" applyAlignment="1">
      <alignment horizontal="center" vertical="center" wrapText="1"/>
    </xf>
    <xf numFmtId="0" fontId="66" fillId="4" borderId="27" xfId="12" applyFont="1" applyFill="1" applyBorder="1" applyAlignment="1">
      <alignment horizontal="center" vertical="center" wrapText="1"/>
    </xf>
    <xf numFmtId="0" fontId="66" fillId="4" borderId="28" xfId="12" applyFont="1" applyFill="1" applyBorder="1" applyAlignment="1">
      <alignment horizontal="center" vertical="center" wrapText="1"/>
    </xf>
    <xf numFmtId="0" fontId="66" fillId="4" borderId="32" xfId="12" applyFont="1" applyFill="1" applyBorder="1" applyAlignment="1">
      <alignment horizontal="center" vertical="center" wrapText="1"/>
    </xf>
    <xf numFmtId="0" fontId="61" fillId="0" borderId="29" xfId="0" applyFont="1" applyBorder="1" applyAlignment="1" applyProtection="1">
      <alignment horizontal="center" vertical="center"/>
    </xf>
    <xf numFmtId="0" fontId="61" fillId="0" borderId="18" xfId="0" applyFont="1" applyBorder="1" applyAlignment="1" applyProtection="1">
      <alignment horizontal="center" vertical="center"/>
    </xf>
    <xf numFmtId="0" fontId="61" fillId="0" borderId="31" xfId="0" applyFont="1" applyBorder="1" applyAlignment="1" applyProtection="1">
      <alignment horizontal="center" vertical="center"/>
    </xf>
    <xf numFmtId="0" fontId="61" fillId="0" borderId="27" xfId="0" applyFont="1" applyBorder="1" applyAlignment="1" applyProtection="1">
      <alignment horizontal="center" vertical="center"/>
    </xf>
    <xf numFmtId="0" fontId="61" fillId="0" borderId="28" xfId="0" applyFont="1" applyBorder="1" applyAlignment="1" applyProtection="1">
      <alignment horizontal="center" vertical="center"/>
    </xf>
    <xf numFmtId="0" fontId="61" fillId="0" borderId="32" xfId="0" applyFont="1" applyBorder="1" applyAlignment="1" applyProtection="1">
      <alignment horizontal="center" vertical="center"/>
    </xf>
    <xf numFmtId="0" fontId="66" fillId="4" borderId="19" xfId="12" applyFont="1" applyFill="1" applyBorder="1" applyAlignment="1">
      <alignment horizontal="center" vertical="center"/>
    </xf>
    <xf numFmtId="0" fontId="66" fillId="4" borderId="0" xfId="12" applyFont="1" applyFill="1" applyAlignment="1">
      <alignment horizontal="center" vertical="center"/>
    </xf>
    <xf numFmtId="0" fontId="66" fillId="4" borderId="50" xfId="12" applyFont="1" applyFill="1" applyBorder="1" applyAlignment="1">
      <alignment horizontal="center" vertical="center"/>
    </xf>
    <xf numFmtId="0" fontId="66" fillId="4" borderId="27" xfId="12" applyFont="1" applyFill="1" applyBorder="1" applyAlignment="1">
      <alignment horizontal="center" vertical="center"/>
    </xf>
    <xf numFmtId="0" fontId="66" fillId="4" borderId="28" xfId="12" applyFont="1" applyFill="1" applyBorder="1" applyAlignment="1">
      <alignment horizontal="center" vertical="center"/>
    </xf>
    <xf numFmtId="0" fontId="66" fillId="4" borderId="32" xfId="12" applyFont="1" applyFill="1" applyBorder="1" applyAlignment="1">
      <alignment horizontal="center" vertical="center"/>
    </xf>
    <xf numFmtId="0" fontId="61" fillId="0" borderId="19" xfId="0" applyFont="1" applyBorder="1" applyAlignment="1" applyProtection="1">
      <alignment horizontal="center" vertical="center"/>
    </xf>
    <xf numFmtId="0" fontId="61" fillId="0" borderId="0" xfId="0" applyFont="1" applyBorder="1" applyAlignment="1" applyProtection="1">
      <alignment horizontal="center" vertical="center"/>
    </xf>
    <xf numFmtId="0" fontId="61" fillId="0" borderId="50" xfId="0" applyFont="1" applyBorder="1" applyAlignment="1" applyProtection="1">
      <alignment horizontal="center" vertical="center"/>
    </xf>
    <xf numFmtId="0" fontId="66" fillId="4" borderId="23" xfId="12" applyFont="1" applyFill="1" applyBorder="1" applyAlignment="1">
      <alignment horizontal="center" vertical="center" wrapText="1"/>
    </xf>
    <xf numFmtId="0" fontId="66" fillId="0" borderId="36" xfId="58" applyFont="1" applyFill="1" applyBorder="1" applyAlignment="1" applyProtection="1">
      <alignment horizontal="left" vertical="center"/>
      <protection locked="0"/>
    </xf>
    <xf numFmtId="0" fontId="66" fillId="0" borderId="21" xfId="58" applyFont="1" applyFill="1" applyBorder="1" applyAlignment="1" applyProtection="1">
      <alignment horizontal="left" vertical="center"/>
      <protection locked="0"/>
    </xf>
    <xf numFmtId="0" fontId="66" fillId="0" borderId="49" xfId="58" applyFont="1" applyFill="1" applyBorder="1" applyAlignment="1" applyProtection="1">
      <alignment horizontal="left" vertical="center"/>
      <protection locked="0"/>
    </xf>
    <xf numFmtId="0" fontId="66" fillId="0" borderId="24" xfId="58" applyFont="1" applyFill="1" applyBorder="1" applyAlignment="1" applyProtection="1">
      <alignment horizontal="left" vertical="center" wrapText="1"/>
      <protection locked="0"/>
    </xf>
    <xf numFmtId="0" fontId="66" fillId="0" borderId="25" xfId="58" applyFont="1" applyFill="1" applyBorder="1" applyAlignment="1" applyProtection="1">
      <alignment horizontal="left" vertical="center"/>
      <protection locked="0"/>
    </xf>
    <xf numFmtId="0" fontId="66" fillId="0" borderId="41" xfId="58" applyFont="1" applyFill="1" applyBorder="1" applyAlignment="1" applyProtection="1">
      <alignment horizontal="left" vertical="center"/>
      <protection locked="0"/>
    </xf>
    <xf numFmtId="0" fontId="66" fillId="0" borderId="29" xfId="12" applyFont="1" applyFill="1" applyBorder="1" applyAlignment="1" applyProtection="1">
      <alignment horizontal="center" vertical="center" wrapText="1"/>
      <protection locked="0"/>
    </xf>
    <xf numFmtId="0" fontId="66" fillId="0" borderId="30" xfId="12" applyFont="1" applyFill="1" applyBorder="1" applyAlignment="1" applyProtection="1">
      <alignment horizontal="center" vertical="center" wrapText="1"/>
      <protection locked="0"/>
    </xf>
    <xf numFmtId="0" fontId="66" fillId="0" borderId="31" xfId="12" applyFont="1" applyFill="1" applyBorder="1" applyAlignment="1" applyProtection="1">
      <alignment horizontal="center" vertical="center" wrapText="1"/>
      <protection locked="0"/>
    </xf>
    <xf numFmtId="0" fontId="66" fillId="0" borderId="19" xfId="12" applyFont="1" applyFill="1" applyBorder="1" applyAlignment="1" applyProtection="1">
      <alignment horizontal="center" vertical="center" wrapText="1"/>
      <protection locked="0"/>
    </xf>
    <xf numFmtId="0" fontId="66" fillId="0" borderId="0" xfId="12" applyFont="1" applyFill="1" applyBorder="1" applyAlignment="1" applyProtection="1">
      <alignment horizontal="center" vertical="center" wrapText="1"/>
      <protection locked="0"/>
    </xf>
    <xf numFmtId="0" fontId="66" fillId="0" borderId="50" xfId="12" applyFont="1" applyFill="1" applyBorder="1" applyAlignment="1" applyProtection="1">
      <alignment horizontal="center" vertical="center" wrapText="1"/>
      <protection locked="0"/>
    </xf>
    <xf numFmtId="0" fontId="66" fillId="0" borderId="27" xfId="12" applyFont="1" applyFill="1" applyBorder="1" applyAlignment="1" applyProtection="1">
      <alignment horizontal="center" vertical="center" wrapText="1"/>
      <protection locked="0"/>
    </xf>
    <xf numFmtId="0" fontId="66" fillId="0" borderId="28" xfId="12" applyFont="1" applyFill="1" applyBorder="1" applyAlignment="1" applyProtection="1">
      <alignment horizontal="center" vertical="center" wrapText="1"/>
      <protection locked="0"/>
    </xf>
    <xf numFmtId="0" fontId="66" fillId="0" borderId="32" xfId="12" applyFont="1" applyFill="1" applyBorder="1" applyAlignment="1" applyProtection="1">
      <alignment horizontal="center" vertical="center" wrapText="1"/>
      <protection locked="0"/>
    </xf>
    <xf numFmtId="0" fontId="66" fillId="0" borderId="24" xfId="12" applyFont="1" applyBorder="1" applyAlignment="1">
      <alignment horizontal="center" vertical="center"/>
    </xf>
    <xf numFmtId="0" fontId="66" fillId="0" borderId="25" xfId="12" applyFont="1" applyBorder="1" applyAlignment="1">
      <alignment horizontal="center" vertical="center"/>
    </xf>
    <xf numFmtId="0" fontId="66" fillId="0" borderId="26" xfId="12" applyFont="1" applyBorder="1" applyAlignment="1">
      <alignment horizontal="center" vertical="center"/>
    </xf>
    <xf numFmtId="0" fontId="65" fillId="4" borderId="24" xfId="12" applyFont="1" applyFill="1" applyBorder="1" applyAlignment="1">
      <alignment horizontal="left" vertical="center" wrapText="1"/>
    </xf>
    <xf numFmtId="0" fontId="67" fillId="0" borderId="24" xfId="54" applyNumberFormat="1" applyFont="1" applyFill="1" applyBorder="1" applyAlignment="1" applyProtection="1">
      <alignment horizontal="left" vertical="center"/>
    </xf>
    <xf numFmtId="0" fontId="67" fillId="0" borderId="25" xfId="54" applyNumberFormat="1" applyFont="1" applyFill="1" applyBorder="1" applyAlignment="1" applyProtection="1">
      <alignment horizontal="left" vertical="center"/>
    </xf>
    <xf numFmtId="0" fontId="67" fillId="0" borderId="26" xfId="54" applyNumberFormat="1" applyFont="1" applyFill="1" applyBorder="1" applyAlignment="1" applyProtection="1">
      <alignment horizontal="left" vertical="center"/>
    </xf>
    <xf numFmtId="0" fontId="66" fillId="0" borderId="27" xfId="12" applyFont="1" applyFill="1" applyBorder="1" applyAlignment="1" applyProtection="1">
      <alignment horizontal="left" vertical="center"/>
    </xf>
    <xf numFmtId="0" fontId="66" fillId="0" borderId="28" xfId="12" applyFont="1" applyFill="1" applyBorder="1" applyAlignment="1" applyProtection="1">
      <alignment horizontal="left" vertical="center"/>
    </xf>
    <xf numFmtId="0" fontId="66" fillId="0" borderId="32" xfId="12" applyFont="1" applyFill="1" applyBorder="1" applyAlignment="1" applyProtection="1">
      <alignment horizontal="left" vertical="center"/>
    </xf>
    <xf numFmtId="49" fontId="66" fillId="0" borderId="29" xfId="12" applyNumberFormat="1" applyFont="1" applyFill="1" applyBorder="1" applyAlignment="1" applyProtection="1">
      <alignment horizontal="left" vertical="top" wrapText="1"/>
    </xf>
    <xf numFmtId="0" fontId="66" fillId="0" borderId="30" xfId="12" applyNumberFormat="1" applyFont="1" applyFill="1" applyBorder="1" applyAlignment="1" applyProtection="1">
      <alignment horizontal="left" vertical="top" wrapText="1"/>
    </xf>
    <xf numFmtId="0" fontId="66" fillId="0" borderId="31" xfId="12" applyNumberFormat="1" applyFont="1" applyFill="1" applyBorder="1" applyAlignment="1" applyProtection="1">
      <alignment horizontal="left" vertical="top" wrapText="1"/>
    </xf>
    <xf numFmtId="0" fontId="66" fillId="0" borderId="27" xfId="12" applyNumberFormat="1" applyFont="1" applyFill="1" applyBorder="1" applyAlignment="1" applyProtection="1">
      <alignment horizontal="left" vertical="top" wrapText="1"/>
    </xf>
    <xf numFmtId="0" fontId="66" fillId="0" borderId="28" xfId="12" applyNumberFormat="1" applyFont="1" applyFill="1" applyBorder="1" applyAlignment="1" applyProtection="1">
      <alignment horizontal="left" vertical="top" wrapText="1"/>
    </xf>
    <xf numFmtId="0" fontId="66" fillId="0" borderId="32" xfId="12" applyNumberFormat="1" applyFont="1" applyFill="1" applyBorder="1" applyAlignment="1" applyProtection="1">
      <alignment horizontal="left" vertical="top" wrapText="1"/>
    </xf>
    <xf numFmtId="0" fontId="65" fillId="4" borderId="23" xfId="58" applyFont="1" applyFill="1" applyBorder="1" applyAlignment="1">
      <alignment horizontal="center" vertical="center"/>
    </xf>
    <xf numFmtId="0" fontId="67" fillId="0" borderId="23" xfId="58" applyFont="1" applyFill="1" applyBorder="1" applyAlignment="1" applyProtection="1">
      <alignment horizontal="center" vertical="center"/>
      <protection locked="0"/>
    </xf>
    <xf numFmtId="49" fontId="67" fillId="0" borderId="24" xfId="54" applyNumberFormat="1" applyFont="1" applyFill="1" applyBorder="1" applyAlignment="1" applyProtection="1">
      <alignment horizontal="left" vertical="center"/>
    </xf>
    <xf numFmtId="49" fontId="67" fillId="0" borderId="25" xfId="54" applyNumberFormat="1" applyFont="1" applyFill="1" applyBorder="1" applyAlignment="1" applyProtection="1">
      <alignment horizontal="left" vertical="center"/>
    </xf>
    <xf numFmtId="49" fontId="67" fillId="0" borderId="26" xfId="54" applyNumberFormat="1" applyFont="1" applyFill="1" applyBorder="1" applyAlignment="1" applyProtection="1">
      <alignment horizontal="left" vertical="center"/>
    </xf>
    <xf numFmtId="0" fontId="56" fillId="0" borderId="0" xfId="0" applyFont="1" applyAlignment="1" applyProtection="1">
      <alignment horizontal="center" vertical="center"/>
      <protection locked="0"/>
    </xf>
    <xf numFmtId="0" fontId="56" fillId="0" borderId="0" xfId="0" applyFont="1" applyAlignment="1">
      <alignment horizontal="center" vertical="center" shrinkToFit="1"/>
    </xf>
    <xf numFmtId="179" fontId="56" fillId="0" borderId="0" xfId="0" applyNumberFormat="1" applyFont="1" applyAlignment="1">
      <alignment horizontal="center" vertical="center"/>
    </xf>
    <xf numFmtId="179" fontId="56" fillId="0" borderId="0" xfId="0" applyNumberFormat="1" applyFont="1" applyAlignment="1" applyProtection="1">
      <alignment horizontal="center" vertical="center"/>
      <protection locked="0"/>
    </xf>
    <xf numFmtId="177" fontId="55" fillId="0" borderId="0" xfId="0" applyNumberFormat="1" applyFont="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0" fontId="56" fillId="0" borderId="0" xfId="0" applyFont="1" applyAlignment="1">
      <alignment horizontal="center" vertical="center" wrapText="1"/>
    </xf>
    <xf numFmtId="177" fontId="56" fillId="0" borderId="0" xfId="0" applyNumberFormat="1" applyFont="1" applyAlignment="1">
      <alignment horizontal="center" vertical="center" wrapText="1"/>
    </xf>
    <xf numFmtId="0" fontId="55" fillId="0" borderId="0" xfId="0" applyFont="1" applyAlignment="1">
      <alignment horizontal="center" vertical="center"/>
    </xf>
  </cellXfs>
  <cellStyles count="80">
    <cellStyle name="20% - アクセント 1 2" xfId="31" xr:uid="{00000000-0005-0000-0000-000000000000}"/>
    <cellStyle name="20% - アクセント 1 2 2" xfId="60" xr:uid="{00000000-0005-0000-0000-000001000000}"/>
    <cellStyle name="20% - アクセント 2 2" xfId="35" xr:uid="{00000000-0005-0000-0000-000002000000}"/>
    <cellStyle name="20% - アクセント 2 2 2" xfId="63" xr:uid="{00000000-0005-0000-0000-000003000000}"/>
    <cellStyle name="20% - アクセント 3 2" xfId="39" xr:uid="{00000000-0005-0000-0000-000004000000}"/>
    <cellStyle name="20% - アクセント 3 2 2" xfId="66" xr:uid="{00000000-0005-0000-0000-000005000000}"/>
    <cellStyle name="20% - アクセント 4 2" xfId="43" xr:uid="{00000000-0005-0000-0000-000006000000}"/>
    <cellStyle name="20% - アクセント 4 2 2" xfId="69" xr:uid="{00000000-0005-0000-0000-000007000000}"/>
    <cellStyle name="20% - アクセント 5 2" xfId="47" xr:uid="{00000000-0005-0000-0000-000008000000}"/>
    <cellStyle name="20% - アクセント 5 2 2" xfId="72" xr:uid="{00000000-0005-0000-0000-000009000000}"/>
    <cellStyle name="20% - アクセント 6 2" xfId="51" xr:uid="{00000000-0005-0000-0000-00000A000000}"/>
    <cellStyle name="20% - アクセント 6 2 2" xfId="75" xr:uid="{00000000-0005-0000-0000-00000B000000}"/>
    <cellStyle name="40% - アクセント 1 2" xfId="32" xr:uid="{00000000-0005-0000-0000-00000C000000}"/>
    <cellStyle name="40% - アクセント 1 2 2" xfId="61" xr:uid="{00000000-0005-0000-0000-00000D000000}"/>
    <cellStyle name="40% - アクセント 2 2" xfId="36" xr:uid="{00000000-0005-0000-0000-00000E000000}"/>
    <cellStyle name="40% - アクセント 2 2 2" xfId="64" xr:uid="{00000000-0005-0000-0000-00000F000000}"/>
    <cellStyle name="40% - アクセント 3 2" xfId="40" xr:uid="{00000000-0005-0000-0000-000010000000}"/>
    <cellStyle name="40% - アクセント 3 2 2" xfId="67" xr:uid="{00000000-0005-0000-0000-000011000000}"/>
    <cellStyle name="40% - アクセント 4 2" xfId="44" xr:uid="{00000000-0005-0000-0000-000012000000}"/>
    <cellStyle name="40% - アクセント 4 2 2" xfId="70" xr:uid="{00000000-0005-0000-0000-000013000000}"/>
    <cellStyle name="40% - アクセント 5 2" xfId="48" xr:uid="{00000000-0005-0000-0000-000014000000}"/>
    <cellStyle name="40% - アクセント 5 2 2" xfId="73" xr:uid="{00000000-0005-0000-0000-000015000000}"/>
    <cellStyle name="40% - アクセント 6 2" xfId="52" xr:uid="{00000000-0005-0000-0000-000016000000}"/>
    <cellStyle name="40% - アクセント 6 2 2" xfId="76" xr:uid="{00000000-0005-0000-0000-000017000000}"/>
    <cellStyle name="60% - アクセント 1 2" xfId="33" xr:uid="{00000000-0005-0000-0000-000018000000}"/>
    <cellStyle name="60% - アクセント 1 2 2" xfId="62" xr:uid="{00000000-0005-0000-0000-000019000000}"/>
    <cellStyle name="60% - アクセント 2 2" xfId="37" xr:uid="{00000000-0005-0000-0000-00001A000000}"/>
    <cellStyle name="60% - アクセント 2 2 2" xfId="65" xr:uid="{00000000-0005-0000-0000-00001B000000}"/>
    <cellStyle name="60% - アクセント 3 2" xfId="41" xr:uid="{00000000-0005-0000-0000-00001C000000}"/>
    <cellStyle name="60% - アクセント 3 2 2" xfId="68" xr:uid="{00000000-0005-0000-0000-00001D000000}"/>
    <cellStyle name="60% - アクセント 4 2" xfId="45" xr:uid="{00000000-0005-0000-0000-00001E000000}"/>
    <cellStyle name="60% - アクセント 4 2 2" xfId="71" xr:uid="{00000000-0005-0000-0000-00001F000000}"/>
    <cellStyle name="60% - アクセント 5 2" xfId="49" xr:uid="{00000000-0005-0000-0000-000020000000}"/>
    <cellStyle name="60% - アクセント 5 2 2" xfId="74" xr:uid="{00000000-0005-0000-0000-000021000000}"/>
    <cellStyle name="60% - アクセント 6 2" xfId="53" xr:uid="{00000000-0005-0000-0000-000022000000}"/>
    <cellStyle name="60% - アクセント 6 2 2" xfId="77" xr:uid="{00000000-0005-0000-0000-000023000000}"/>
    <cellStyle name="アクセント 1 2" xfId="30" xr:uid="{00000000-0005-0000-0000-000024000000}"/>
    <cellStyle name="アクセント 2 2" xfId="34" xr:uid="{00000000-0005-0000-0000-000025000000}"/>
    <cellStyle name="アクセント 3 2" xfId="38" xr:uid="{00000000-0005-0000-0000-000026000000}"/>
    <cellStyle name="アクセント 4 2" xfId="42" xr:uid="{00000000-0005-0000-0000-000027000000}"/>
    <cellStyle name="アクセント 5 2" xfId="46" xr:uid="{00000000-0005-0000-0000-000028000000}"/>
    <cellStyle name="アクセント 6 2" xfId="50" xr:uid="{00000000-0005-0000-0000-000029000000}"/>
    <cellStyle name="タイトル 2" xfId="13" xr:uid="{00000000-0005-0000-0000-00002A000000}"/>
    <cellStyle name="チェック セル 2" xfId="25" xr:uid="{00000000-0005-0000-0000-00002B000000}"/>
    <cellStyle name="どちらでもない 2" xfId="20" xr:uid="{00000000-0005-0000-0000-00002C000000}"/>
    <cellStyle name="ハイパーリンク" xfId="7" builtinId="8"/>
    <cellStyle name="ハイパーリンク 2" xfId="54" xr:uid="{00000000-0005-0000-0000-00002E000000}"/>
    <cellStyle name="メモ 2" xfId="27" xr:uid="{00000000-0005-0000-0000-00002F000000}"/>
    <cellStyle name="メモ 2 2" xfId="59" xr:uid="{00000000-0005-0000-0000-000030000000}"/>
    <cellStyle name="リンク セル 2" xfId="24" xr:uid="{00000000-0005-0000-0000-000031000000}"/>
    <cellStyle name="悪い 2" xfId="19" xr:uid="{00000000-0005-0000-0000-000032000000}"/>
    <cellStyle name="計算 2" xfId="23" xr:uid="{00000000-0005-0000-0000-000033000000}"/>
    <cellStyle name="警告文 2" xfId="26" xr:uid="{00000000-0005-0000-0000-000034000000}"/>
    <cellStyle name="見出し 1 2" xfId="14" xr:uid="{00000000-0005-0000-0000-000035000000}"/>
    <cellStyle name="見出し 2 2" xfId="15" xr:uid="{00000000-0005-0000-0000-000036000000}"/>
    <cellStyle name="見出し 3 2" xfId="16" xr:uid="{00000000-0005-0000-0000-000037000000}"/>
    <cellStyle name="見出し 4 2" xfId="17" xr:uid="{00000000-0005-0000-0000-000038000000}"/>
    <cellStyle name="集計 2" xfId="29" xr:uid="{00000000-0005-0000-0000-000039000000}"/>
    <cellStyle name="出力 2" xfId="22" xr:uid="{00000000-0005-0000-0000-00003A000000}"/>
    <cellStyle name="説明文 2" xfId="28" xr:uid="{00000000-0005-0000-0000-00003B000000}"/>
    <cellStyle name="入力 2" xfId="21" xr:uid="{00000000-0005-0000-0000-00003C000000}"/>
    <cellStyle name="標準" xfId="0" builtinId="0"/>
    <cellStyle name="標準 2" xfId="2" xr:uid="{00000000-0005-0000-0000-00003E000000}"/>
    <cellStyle name="標準 2 2" xfId="55" xr:uid="{00000000-0005-0000-0000-00003F000000}"/>
    <cellStyle name="標準 3" xfId="3" xr:uid="{00000000-0005-0000-0000-000040000000}"/>
    <cellStyle name="標準 4" xfId="4" xr:uid="{00000000-0005-0000-0000-000041000000}"/>
    <cellStyle name="標準 5" xfId="5" xr:uid="{00000000-0005-0000-0000-000042000000}"/>
    <cellStyle name="標準 6" xfId="1" xr:uid="{00000000-0005-0000-0000-000043000000}"/>
    <cellStyle name="標準 7" xfId="12" xr:uid="{00000000-0005-0000-0000-000044000000}"/>
    <cellStyle name="標準 7 2" xfId="58" xr:uid="{00000000-0005-0000-0000-000045000000}"/>
    <cellStyle name="標準_Sheet1" xfId="6" xr:uid="{00000000-0005-0000-0000-000046000000}"/>
    <cellStyle name="標準_Sheet1 2" xfId="8" xr:uid="{00000000-0005-0000-0000-000047000000}"/>
    <cellStyle name="標準_Sheet1 2 2" xfId="56" xr:uid="{00000000-0005-0000-0000-000048000000}"/>
    <cellStyle name="標準_研究指導一覧" xfId="79" xr:uid="{BB8BE4A9-C22E-4AFD-86FB-CE72AC27F512}"/>
    <cellStyle name="標準_入力タブ" xfId="57" xr:uid="{00000000-0005-0000-0000-000049000000}"/>
    <cellStyle name="標準_入力規則 2" xfId="78" xr:uid="{00000000-0005-0000-0000-00004A000000}"/>
    <cellStyle name="表示済みのハイパーリンク" xfId="9" builtinId="9" hidden="1"/>
    <cellStyle name="表示済みのハイパーリンク" xfId="10" builtinId="9" hidden="1"/>
    <cellStyle name="表示済みのハイパーリンク" xfId="11" builtinId="9" hidden="1"/>
    <cellStyle name="良い 2" xfId="18" xr:uid="{00000000-0005-0000-0000-00004E000000}"/>
  </cellStyles>
  <dxfs count="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auto="1"/>
          <bgColor rgb="FFFFFF00"/>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6CCFF"/>
      <color rgb="FFFFFFCC"/>
      <color rgb="FFFFFF66"/>
      <color rgb="FFFF6600"/>
      <color rgb="FFFFCC66"/>
      <color rgb="FFFFFF99"/>
      <color rgb="FFFF9933"/>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pn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240884</xdr:colOff>
      <xdr:row>27</xdr:row>
      <xdr:rowOff>125798</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 y="1257300"/>
          <a:ext cx="5041484" cy="3554798"/>
        </a:xfrm>
        <a:prstGeom prst="rect">
          <a:avLst/>
        </a:prstGeom>
      </xdr:spPr>
    </xdr:pic>
    <xdr:clientData/>
  </xdr:twoCellAnchor>
  <xdr:twoCellAnchor>
    <xdr:from>
      <xdr:col>10</xdr:col>
      <xdr:colOff>0</xdr:colOff>
      <xdr:row>24</xdr:row>
      <xdr:rowOff>0</xdr:rowOff>
    </xdr:from>
    <xdr:to>
      <xdr:col>18</xdr:col>
      <xdr:colOff>243418</xdr:colOff>
      <xdr:row>27</xdr:row>
      <xdr:rowOff>30503</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835588" y="4101353"/>
          <a:ext cx="5711889" cy="5347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Information entered in (1) is reflected automatically on "Application</a:t>
          </a:r>
          <a:r>
            <a:rPr kumimoji="1" lang="en-US" altLang="ja-JP" sz="1100" baseline="0"/>
            <a:t> _ Written Oath", "Synopsis Cover Page" and "List of research achievements" and "CV".</a:t>
          </a:r>
          <a:endParaRPr kumimoji="1" lang="en-US" altLang="ja-JP" sz="1100"/>
        </a:p>
      </xdr:txBody>
    </xdr:sp>
    <xdr:clientData/>
  </xdr:twoCellAnchor>
  <xdr:twoCellAnchor>
    <xdr:from>
      <xdr:col>1</xdr:col>
      <xdr:colOff>484188</xdr:colOff>
      <xdr:row>31</xdr:row>
      <xdr:rowOff>0</xdr:rowOff>
    </xdr:from>
    <xdr:to>
      <xdr:col>19</xdr:col>
      <xdr:colOff>338666</xdr:colOff>
      <xdr:row>55</xdr:row>
      <xdr:rowOff>17319</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094582" y="5238750"/>
          <a:ext cx="10778065" cy="4017819"/>
          <a:chOff x="1400798" y="5260878"/>
          <a:chExt cx="12258436" cy="4428645"/>
        </a:xfrm>
      </xdr:grpSpPr>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544205" y="9106478"/>
            <a:ext cx="2011506" cy="5481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Data entry is completed once all yellow parts are filled in.</a:t>
            </a:r>
            <a:endParaRPr kumimoji="1" lang="ja-JP" altLang="en-US" sz="1000"/>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400798" y="5412895"/>
            <a:ext cx="2402092" cy="52169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r>
              <a:rPr kumimoji="1" lang="en-US" altLang="ja-JP" sz="1100"/>
              <a:t>Application for Doctoral Degree with Written Oath</a:t>
            </a:r>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833697" y="5748674"/>
            <a:ext cx="1455351" cy="3030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Cover Page</a:t>
            </a:r>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6927273" y="5759258"/>
            <a:ext cx="1450541" cy="3030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Main</a:t>
            </a:r>
            <a:r>
              <a:rPr kumimoji="1" lang="en-US" altLang="ja-JP" sz="1100" baseline="0"/>
              <a:t> body</a:t>
            </a:r>
            <a:endParaRPr kumimoji="1" lang="ja-JP" altLang="en-US" sz="1100"/>
          </a:p>
        </xdr:txBody>
      </xdr:sp>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016039" y="5653425"/>
            <a:ext cx="1450541" cy="5138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List of research achievements</a:t>
            </a:r>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1829281" y="5716925"/>
            <a:ext cx="927146" cy="3030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CV</a:t>
            </a:r>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522710" y="8965046"/>
            <a:ext cx="2092836" cy="678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C</a:t>
            </a:r>
            <a:r>
              <a:rPr kumimoji="1" lang="en-US" altLang="ja-JP" sz="1000" baseline="0"/>
              <a:t>over page is generated automatically. Thus, please do not add/delete, in principle.</a:t>
            </a:r>
            <a:endParaRPr kumimoji="1" lang="ja-JP" altLang="en-US" sz="10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927273" y="8901545"/>
            <a:ext cx="1692370" cy="6857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Please</a:t>
            </a:r>
            <a:r>
              <a:rPr kumimoji="1" lang="en-US" altLang="ja-JP" sz="1000" baseline="0"/>
              <a:t> prepare main body with Microsoft Word separately.</a:t>
            </a:r>
            <a:endParaRPr kumimoji="1" lang="ja-JP" altLang="en-US" sz="1000"/>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928189" y="8922712"/>
            <a:ext cx="2002470" cy="678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Please</a:t>
            </a:r>
            <a:r>
              <a:rPr kumimoji="1" lang="en-US" altLang="ja-JP" sz="1000" baseline="0"/>
              <a:t> enter the required fields marked in yellow and fill in your research achievements.</a:t>
            </a:r>
            <a:endParaRPr kumimoji="1" lang="ja-JP" altLang="en-US" sz="1000"/>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1506969" y="8912128"/>
            <a:ext cx="1866515" cy="6857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Please</a:t>
            </a:r>
            <a:r>
              <a:rPr kumimoji="1" lang="en-US" altLang="ja-JP" sz="1100" baseline="0">
                <a:solidFill>
                  <a:schemeClr val="dk1"/>
                </a:solidFill>
                <a:effectLst/>
                <a:latin typeface="+mn-lt"/>
                <a:ea typeface="+mn-ea"/>
                <a:cs typeface="+mn-cs"/>
              </a:rPr>
              <a:t> enter the required fields marked in yellow and fill in other parts.</a:t>
            </a:r>
            <a:endParaRPr kumimoji="1" lang="ja-JP" altLang="en-US" sz="1000"/>
          </a:p>
        </xdr:txBody>
      </xdr:sp>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094217" y="6194136"/>
            <a:ext cx="2403937" cy="2544811"/>
          </a:xfrm>
          <a:prstGeom prst="rect">
            <a:avLst/>
          </a:prstGeom>
        </xdr:spPr>
      </xdr:pic>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49780" y="6143053"/>
            <a:ext cx="1959932" cy="2739617"/>
          </a:xfrm>
          <a:prstGeom prst="rect">
            <a:avLst/>
          </a:prstGeom>
        </xdr:spPr>
      </xdr:pic>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803229" y="6218970"/>
            <a:ext cx="2106265" cy="2631351"/>
          </a:xfrm>
          <a:prstGeom prst="rect">
            <a:avLst/>
          </a:prstGeom>
        </xdr:spPr>
      </xdr:pic>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6959023" y="6215303"/>
            <a:ext cx="1680729" cy="252364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Main</a:t>
            </a:r>
            <a:r>
              <a:rPr kumimoji="1" lang="en-US" altLang="ja-JP" sz="1400" baseline="0"/>
              <a:t> body</a:t>
            </a:r>
            <a:endParaRPr kumimoji="1" lang="en-US" altLang="ja-JP" sz="1400"/>
          </a:p>
          <a:p>
            <a:pPr algn="l"/>
            <a:r>
              <a:rPr kumimoji="1" lang="en-US" altLang="ja-JP" sz="1200"/>
              <a:t>----------------------------------------------------------------------------------------------------------------------------------------------------------------------------------------------------------------------------------------------------------------------------------------------------------------------</a:t>
            </a:r>
          </a:p>
          <a:p>
            <a:pPr algn="ctr"/>
            <a:endParaRPr kumimoji="1" lang="en-US" altLang="ja-JP" sz="800"/>
          </a:p>
          <a:p>
            <a:pPr algn="ctr"/>
            <a:r>
              <a:rPr kumimoji="1" lang="en-US" altLang="ja-JP" sz="800"/>
              <a:t>No.1</a:t>
            </a:r>
          </a:p>
        </xdr:txBody>
      </xdr:sp>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4378615" y="5260878"/>
            <a:ext cx="9280619" cy="4428645"/>
            <a:chOff x="4378615" y="5260878"/>
            <a:chExt cx="9280619" cy="4428645"/>
          </a:xfrm>
        </xdr:grpSpPr>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378615" y="5437909"/>
              <a:ext cx="9280619" cy="4251614"/>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7694084" y="5260878"/>
              <a:ext cx="1137226" cy="34636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②</a:t>
              </a:r>
              <a:r>
                <a:rPr kumimoji="1" lang="en-US" altLang="ja-JP" sz="1100"/>
                <a:t>Synopsis</a:t>
              </a:r>
              <a:endParaRPr kumimoji="1" lang="ja-JP" altLang="en-US" sz="1100"/>
            </a:p>
          </xdr:txBody>
        </xdr:sp>
      </xdr:grpSp>
    </xdr:grpSp>
    <xdr:clientData/>
  </xdr:twoCellAnchor>
  <xdr:twoCellAnchor>
    <xdr:from>
      <xdr:col>2</xdr:col>
      <xdr:colOff>0</xdr:colOff>
      <xdr:row>59</xdr:row>
      <xdr:rowOff>80148</xdr:rowOff>
    </xdr:from>
    <xdr:to>
      <xdr:col>19</xdr:col>
      <xdr:colOff>497417</xdr:colOff>
      <xdr:row>63</xdr:row>
      <xdr:rowOff>103081</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1214438" y="9989323"/>
          <a:ext cx="10820135" cy="713496"/>
          <a:chOff x="1396037" y="10427470"/>
          <a:chExt cx="12273780" cy="715865"/>
        </a:xfrm>
      </xdr:grpSpPr>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396037" y="10441082"/>
            <a:ext cx="3497016" cy="70225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Application for Doctoral Degree with Written Oath</a:t>
            </a:r>
            <a:r>
              <a:rPr kumimoji="1" lang="ja-JP" altLang="en-US" sz="1100"/>
              <a:t>：</a:t>
            </a:r>
            <a:r>
              <a:rPr kumimoji="1" lang="en-US" altLang="ja-JP" sz="1100"/>
              <a:t>Signed or stamped by the applicant </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44962" y="10438053"/>
            <a:ext cx="2663447" cy="70225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List of research achievements</a:t>
            </a:r>
            <a:r>
              <a:rPr kumimoji="1" lang="ja-JP" altLang="en-US" sz="1100"/>
              <a:t>：</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Signed or stamped by the applicant.</a:t>
            </a:r>
          </a:p>
        </xdr:txBody>
      </xdr:sp>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12944" y="10427470"/>
            <a:ext cx="2556873" cy="70225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CV</a:t>
            </a:r>
            <a:r>
              <a:rPr kumimoji="1" lang="ja-JP" altLang="en-US" sz="1100"/>
              <a:t>：</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Signed or stamped by the applicant.</a:t>
            </a:r>
          </a:p>
        </xdr:txBody>
      </xdr:sp>
    </xdr:grpSp>
    <xdr:clientData/>
  </xdr:twoCellAnchor>
  <xdr:twoCellAnchor>
    <xdr:from>
      <xdr:col>2</xdr:col>
      <xdr:colOff>0</xdr:colOff>
      <xdr:row>68</xdr:row>
      <xdr:rowOff>69272</xdr:rowOff>
    </xdr:from>
    <xdr:to>
      <xdr:col>19</xdr:col>
      <xdr:colOff>395978</xdr:colOff>
      <xdr:row>92</xdr:row>
      <xdr:rowOff>76005</xdr:rowOff>
    </xdr:to>
    <xdr:grpSp>
      <xdr:nvGrpSpPr>
        <xdr:cNvPr id="27" name="グループ化 26">
          <a:extLst>
            <a:ext uri="{FF2B5EF4-FFF2-40B4-BE49-F238E27FC236}">
              <a16:creationId xmlns:a16="http://schemas.microsoft.com/office/drawing/2014/main" id="{00000000-0008-0000-0000-00001B000000}"/>
            </a:ext>
          </a:extLst>
        </xdr:cNvPr>
        <xdr:cNvGrpSpPr/>
      </xdr:nvGrpSpPr>
      <xdr:grpSpPr>
        <a:xfrm>
          <a:off x="1214438" y="11508003"/>
          <a:ext cx="10715521" cy="4010408"/>
          <a:chOff x="1221893" y="12088091"/>
          <a:chExt cx="12172341" cy="4163098"/>
        </a:xfrm>
      </xdr:grpSpPr>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385455" y="12088091"/>
            <a:ext cx="2163440" cy="483949"/>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r>
              <a:rPr kumimoji="1" lang="en-US" altLang="ja-JP" sz="1100"/>
              <a:t>Application for Doctoral Degree with Written Oath</a:t>
            </a:r>
            <a:endParaRPr kumimoji="1" lang="ja-JP" altLang="en-US" sz="1100"/>
          </a:p>
        </xdr:txBody>
      </xdr:sp>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5060758" y="12113110"/>
            <a:ext cx="1137227" cy="34636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②</a:t>
            </a:r>
            <a:r>
              <a:rPr kumimoji="1" lang="en-US" altLang="ja-JP" sz="1100"/>
              <a:t>Synopsis</a:t>
            </a:r>
            <a:endParaRPr kumimoji="1" lang="ja-JP" altLang="en-US" sz="1100"/>
          </a:p>
        </xdr:txBody>
      </xdr:sp>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863416" y="12105410"/>
            <a:ext cx="1459539" cy="2578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③</a:t>
            </a:r>
            <a:r>
              <a:rPr kumimoji="1" lang="en-US" altLang="ja-JP" sz="1100"/>
              <a:t>Check</a:t>
            </a:r>
            <a:r>
              <a:rPr kumimoji="1" lang="en-US" altLang="ja-JP" sz="1100" baseline="0"/>
              <a:t>list</a:t>
            </a:r>
            <a:endParaRPr kumimoji="1" lang="ja-JP" altLang="en-US" sz="1100"/>
          </a:p>
        </xdr:txBody>
      </xdr:sp>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0644908" y="12098674"/>
            <a:ext cx="2311015" cy="289599"/>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④</a:t>
            </a:r>
            <a:r>
              <a:rPr kumimoji="1" lang="en-US" altLang="ja-JP" sz="1100"/>
              <a:t>Data Entry Form (Excel)</a:t>
            </a:r>
            <a:endParaRPr kumimoji="1" lang="ja-JP" altLang="en-US" sz="1100"/>
          </a:p>
        </xdr:txBody>
      </xdr:sp>
      <xdr:pic>
        <xdr:nvPicPr>
          <xdr:cNvPr id="32" name="図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21893" y="12766386"/>
            <a:ext cx="2377076" cy="2842542"/>
          </a:xfrm>
          <a:prstGeom prst="rect">
            <a:avLst/>
          </a:prstGeom>
          <a:ln>
            <a:solidFill>
              <a:sysClr val="windowText" lastClr="000000"/>
            </a:solidFill>
          </a:ln>
        </xdr:spPr>
      </xdr:pic>
      <xdr:pic>
        <xdr:nvPicPr>
          <xdr:cNvPr id="33" name="図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7562273" y="12618220"/>
            <a:ext cx="2168718" cy="2973827"/>
          </a:xfrm>
          <a:prstGeom prst="rect">
            <a:avLst/>
          </a:prstGeom>
          <a:ln>
            <a:solidFill>
              <a:sysClr val="windowText" lastClr="000000"/>
            </a:solidFill>
          </a:ln>
        </xdr:spPr>
      </xdr:pic>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33182" y="12529055"/>
            <a:ext cx="3061052" cy="2160179"/>
          </a:xfrm>
          <a:prstGeom prst="rect">
            <a:avLst/>
          </a:prstGeom>
        </xdr:spPr>
      </xdr:pic>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33757" y="12734636"/>
            <a:ext cx="2403937" cy="2544811"/>
          </a:xfrm>
          <a:prstGeom prst="rect">
            <a:avLst/>
          </a:prstGeom>
          <a:ln>
            <a:solidFill>
              <a:sysClr val="windowText" lastClr="000000"/>
            </a:solidFill>
          </a:ln>
        </xdr:spPr>
      </xdr:pic>
      <xdr:pic>
        <xdr:nvPicPr>
          <xdr:cNvPr id="36" name="図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780781" y="13038666"/>
            <a:ext cx="2106264" cy="2631350"/>
          </a:xfrm>
          <a:prstGeom prst="rect">
            <a:avLst/>
          </a:prstGeom>
          <a:ln>
            <a:solidFill>
              <a:sysClr val="windowText" lastClr="000000"/>
            </a:solidFill>
          </a:ln>
        </xdr:spPr>
      </xdr:pic>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558531" y="13437948"/>
            <a:ext cx="1919431" cy="2523643"/>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Main</a:t>
            </a:r>
            <a:r>
              <a:rPr kumimoji="1" lang="en-US" altLang="ja-JP" sz="1400" baseline="0"/>
              <a:t> body</a:t>
            </a:r>
            <a:endParaRPr kumimoji="1" lang="en-US" altLang="ja-JP" sz="1400"/>
          </a:p>
          <a:p>
            <a:pPr algn="l"/>
            <a:r>
              <a:rPr kumimoji="1" lang="en-US" altLang="ja-JP" sz="1200"/>
              <a:t>----------------------------------------------------------------------------------------------------------------------------------------------------------------------------------------------------------------------------------------------------------------------------------------------------------------------</a:t>
            </a:r>
          </a:p>
          <a:p>
            <a:pPr algn="ctr"/>
            <a:endParaRPr kumimoji="1" lang="en-US" altLang="ja-JP" sz="800"/>
          </a:p>
          <a:p>
            <a:pPr algn="ctr"/>
            <a:r>
              <a:rPr kumimoji="1" lang="en-US" altLang="ja-JP" sz="800"/>
              <a:t>No.1</a:t>
            </a:r>
          </a:p>
        </xdr:txBody>
      </xdr:sp>
      <xdr:pic>
        <xdr:nvPicPr>
          <xdr:cNvPr id="38" name="図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119802" y="13689059"/>
            <a:ext cx="1959933" cy="2562130"/>
          </a:xfrm>
          <a:prstGeom prst="rect">
            <a:avLst/>
          </a:prstGeom>
        </xdr:spPr>
      </xdr:pic>
    </xdr:grpSp>
    <xdr:clientData/>
  </xdr:twoCellAnchor>
  <xdr:twoCellAnchor>
    <xdr:from>
      <xdr:col>2</xdr:col>
      <xdr:colOff>0</xdr:colOff>
      <xdr:row>103</xdr:row>
      <xdr:rowOff>152400</xdr:rowOff>
    </xdr:from>
    <xdr:to>
      <xdr:col>19</xdr:col>
      <xdr:colOff>596348</xdr:colOff>
      <xdr:row>107</xdr:row>
      <xdr:rowOff>33130</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371600" y="18011775"/>
          <a:ext cx="12254948" cy="566530"/>
        </a:xfrm>
        <a:prstGeom prst="rect">
          <a:avLst/>
        </a:prstGeom>
        <a:solidFill>
          <a:sysClr val="window" lastClr="FFFFFF"/>
        </a:solidFill>
        <a:ln w="12700" cmpd="sng">
          <a:solidFill>
            <a:schemeClr val="tx1"/>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Based on the information entered in the "Data Entry Sheet" at the time of application for doctorate, the information is automatically transferred to the relevant sections of the" 【FNL decision】Coverpage" sheet and "【FNL decision】Review Report" sheet.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12</xdr:col>
      <xdr:colOff>400917</xdr:colOff>
      <xdr:row>107</xdr:row>
      <xdr:rowOff>165391</xdr:rowOff>
    </xdr:from>
    <xdr:to>
      <xdr:col>19</xdr:col>
      <xdr:colOff>9526</xdr:colOff>
      <xdr:row>139</xdr:row>
      <xdr:rowOff>148071</xdr:rowOff>
    </xdr:to>
    <xdr:grpSp>
      <xdr:nvGrpSpPr>
        <xdr:cNvPr id="181" name="グループ化 180">
          <a:extLst>
            <a:ext uri="{FF2B5EF4-FFF2-40B4-BE49-F238E27FC236}">
              <a16:creationId xmlns:a16="http://schemas.microsoft.com/office/drawing/2014/main" id="{00000000-0008-0000-0000-0000B5000000}"/>
            </a:ext>
          </a:extLst>
        </xdr:cNvPr>
        <xdr:cNvGrpSpPr/>
      </xdr:nvGrpSpPr>
      <xdr:grpSpPr>
        <a:xfrm>
          <a:off x="7687542" y="18152560"/>
          <a:ext cx="3855965" cy="5316680"/>
          <a:chOff x="8831311" y="18822940"/>
          <a:chExt cx="4923173" cy="5693833"/>
        </a:xfrm>
      </xdr:grpSpPr>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11818698" y="23424765"/>
            <a:ext cx="1861703" cy="7244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The main body and signature page should be prepared separately</a:t>
            </a:r>
            <a:r>
              <a:rPr kumimoji="1" lang="en-US" altLang="ja-JP" sz="1000" baseline="0"/>
              <a:t> by the principal referee.</a:t>
            </a:r>
            <a:endParaRPr kumimoji="1" lang="ja-JP" altLang="en-US" sz="1000"/>
          </a:p>
        </xdr:txBody>
      </xdr:sp>
      <xdr:grpSp>
        <xdr:nvGrpSpPr>
          <xdr:cNvPr id="183" name="グループ化 182">
            <a:extLst>
              <a:ext uri="{FF2B5EF4-FFF2-40B4-BE49-F238E27FC236}">
                <a16:creationId xmlns:a16="http://schemas.microsoft.com/office/drawing/2014/main" id="{00000000-0008-0000-0000-0000B7000000}"/>
              </a:ext>
            </a:extLst>
          </xdr:cNvPr>
          <xdr:cNvGrpSpPr/>
        </xdr:nvGrpSpPr>
        <xdr:grpSpPr>
          <a:xfrm>
            <a:off x="8831311" y="18822940"/>
            <a:ext cx="4923173" cy="5693833"/>
            <a:chOff x="8831311" y="18822940"/>
            <a:chExt cx="4923173" cy="5693833"/>
          </a:xfrm>
        </xdr:grpSpPr>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9345877" y="23357416"/>
              <a:ext cx="2203427" cy="11064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Please</a:t>
              </a:r>
              <a:r>
                <a:rPr kumimoji="1" lang="en-US" altLang="ja-JP" sz="1100" baseline="0">
                  <a:solidFill>
                    <a:schemeClr val="dk1"/>
                  </a:solidFill>
                  <a:effectLst/>
                  <a:latin typeface="+mn-lt"/>
                  <a:ea typeface="+mn-ea"/>
                  <a:cs typeface="+mn-cs"/>
                </a:rPr>
                <a:t> enter the required fields marked in yellow.</a:t>
              </a:r>
              <a:endParaRPr kumimoji="1" lang="en-US" altLang="ja-JP" sz="1000"/>
            </a:p>
            <a:p>
              <a:r>
                <a:rPr kumimoji="1" lang="en-US" altLang="ja-JP" sz="1000"/>
                <a:t>C</a:t>
              </a:r>
              <a:r>
                <a:rPr kumimoji="1" lang="en-US" altLang="ja-JP" sz="1000" baseline="0"/>
                <a:t>over page  is generated automatically. Thus, please do not add/delete, in principle.</a:t>
              </a:r>
              <a:endParaRPr kumimoji="1" lang="ja-JP" altLang="en-US" sz="1000"/>
            </a:p>
          </xdr:txBody>
        </xdr:sp>
        <xdr:pic>
          <xdr:nvPicPr>
            <xdr:cNvPr id="185" name="図 184">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999226" y="19955863"/>
              <a:ext cx="2308422" cy="3076356"/>
            </a:xfrm>
            <a:prstGeom prst="rect">
              <a:avLst/>
            </a:prstGeom>
            <a:ln>
              <a:solidFill>
                <a:sysClr val="windowText" lastClr="000000"/>
              </a:solidFill>
            </a:ln>
          </xdr:spPr>
        </xdr:pic>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11676302" y="20119878"/>
              <a:ext cx="1739516" cy="2392797"/>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solidFill>
                    <a:schemeClr val="dk1"/>
                  </a:solidFill>
                  <a:effectLst/>
                  <a:latin typeface="+mn-lt"/>
                  <a:ea typeface="+mn-ea"/>
                  <a:cs typeface="+mn-cs"/>
                </a:rPr>
                <a:t>Signature page</a:t>
              </a:r>
              <a:endParaRPr kumimoji="1" lang="en-US" altLang="ja-JP" sz="1200"/>
            </a:p>
            <a:p>
              <a:pPr algn="l"/>
              <a:r>
                <a:rPr kumimoji="1" lang="en-US" altLang="ja-JP" sz="1200"/>
                <a:t>------------------------------------------------------------------------------------------------------------------------------------------------------------------------------------------------------------------------------------------------------------------------------------------------------------------------------------------</a:t>
              </a:r>
            </a:p>
            <a:p>
              <a:pPr algn="ctr"/>
              <a:endParaRPr kumimoji="1" lang="en-US" altLang="ja-JP" sz="800"/>
            </a:p>
            <a:p>
              <a:pPr algn="ctr"/>
              <a:endParaRPr kumimoji="1" lang="en-US" altLang="ja-JP" sz="800"/>
            </a:p>
          </xdr:txBody>
        </xdr:sp>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11464635" y="20413327"/>
              <a:ext cx="1739516" cy="2392796"/>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Main</a:t>
              </a:r>
              <a:r>
                <a:rPr kumimoji="1" lang="en-US" altLang="ja-JP" sz="1400" baseline="0"/>
                <a:t> body</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9407621" y="19384818"/>
              <a:ext cx="1450541" cy="3030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Cover page</a:t>
              </a:r>
              <a:endParaRPr kumimoji="1" lang="ja-JP" altLang="en-US" sz="1100"/>
            </a:p>
          </xdr:txBody>
        </xdr:sp>
        <xdr:sp macro="" textlink="">
          <xdr:nvSpPr>
            <xdr:cNvPr id="189" name="正方形/長方形 188">
              <a:extLst>
                <a:ext uri="{FF2B5EF4-FFF2-40B4-BE49-F238E27FC236}">
                  <a16:creationId xmlns:a16="http://schemas.microsoft.com/office/drawing/2014/main" id="{00000000-0008-0000-0000-0000BD000000}"/>
                </a:ext>
              </a:extLst>
            </xdr:cNvPr>
            <xdr:cNvSpPr/>
          </xdr:nvSpPr>
          <xdr:spPr>
            <a:xfrm>
              <a:off x="8831311" y="18996122"/>
              <a:ext cx="4923173" cy="5520651"/>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9772588" y="18822940"/>
              <a:ext cx="3457094" cy="34636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⑤</a:t>
              </a:r>
              <a:r>
                <a:rPr kumimoji="1" lang="en-US" altLang="ja-JP" sz="1100">
                  <a:solidFill>
                    <a:sysClr val="windowText" lastClr="000000"/>
                  </a:solidFill>
                </a:rPr>
                <a:t>Doctoral Dissertation Review Report</a:t>
              </a:r>
              <a:endParaRPr kumimoji="1" lang="ja-JP" altLang="en-US" sz="1100">
                <a:solidFill>
                  <a:sysClr val="windowText" lastClr="000000"/>
                </a:solidFill>
              </a:endParaRPr>
            </a:p>
          </xdr:txBody>
        </xdr:sp>
      </xdr:grpSp>
    </xdr:grpSp>
    <xdr:clientData/>
  </xdr:twoCellAnchor>
  <xdr:twoCellAnchor>
    <xdr:from>
      <xdr:col>1</xdr:col>
      <xdr:colOff>333375</xdr:colOff>
      <xdr:row>143</xdr:row>
      <xdr:rowOff>197318</xdr:rowOff>
    </xdr:from>
    <xdr:to>
      <xdr:col>4</xdr:col>
      <xdr:colOff>243226</xdr:colOff>
      <xdr:row>146</xdr:row>
      <xdr:rowOff>128387</xdr:rowOff>
    </xdr:to>
    <xdr:sp macro="" textlink="">
      <xdr:nvSpPr>
        <xdr:cNvPr id="192" name="テキスト ボックス 191">
          <a:extLst>
            <a:ext uri="{FF2B5EF4-FFF2-40B4-BE49-F238E27FC236}">
              <a16:creationId xmlns:a16="http://schemas.microsoft.com/office/drawing/2014/main" id="{00000000-0008-0000-0000-0000C0000000}"/>
            </a:ext>
          </a:extLst>
        </xdr:cNvPr>
        <xdr:cNvSpPr txBox="1"/>
      </xdr:nvSpPr>
      <xdr:spPr>
        <a:xfrm>
          <a:off x="1023938" y="24521787"/>
          <a:ext cx="1981538" cy="4668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t>⑥</a:t>
          </a:r>
          <a:r>
            <a:rPr kumimoji="1" lang="en-US" altLang="ja-JP" sz="1100" baseline="0"/>
            <a:t> 3 PDF/A files </a:t>
          </a:r>
        </a:p>
        <a:p>
          <a:r>
            <a:rPr kumimoji="1" lang="en-US" altLang="ja-JP" sz="1100" baseline="0"/>
            <a:t>(Honbun/Gaiyo/Shinsa)</a:t>
          </a:r>
          <a:endParaRPr kumimoji="1" lang="ja-JP" altLang="en-US" sz="1100"/>
        </a:p>
      </xdr:txBody>
    </xdr:sp>
    <xdr:clientData/>
  </xdr:twoCellAnchor>
  <xdr:twoCellAnchor>
    <xdr:from>
      <xdr:col>5</xdr:col>
      <xdr:colOff>209022</xdr:colOff>
      <xdr:row>143</xdr:row>
      <xdr:rowOff>180001</xdr:rowOff>
    </xdr:from>
    <xdr:to>
      <xdr:col>9</xdr:col>
      <xdr:colOff>30622</xdr:colOff>
      <xdr:row>148</xdr:row>
      <xdr:rowOff>66620</xdr:rowOff>
    </xdr:to>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3661835" y="24504470"/>
          <a:ext cx="2583850" cy="7557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⑦</a:t>
          </a:r>
          <a:r>
            <a:rPr kumimoji="1" lang="en-US" altLang="ja-JP" sz="1100"/>
            <a:t>Application to change dissertation title (*only if applicable)(Word)</a:t>
          </a:r>
        </a:p>
        <a:p>
          <a:endParaRPr kumimoji="1" lang="ja-JP" altLang="en-US" sz="1100"/>
        </a:p>
      </xdr:txBody>
    </xdr:sp>
    <xdr:clientData/>
  </xdr:twoCellAnchor>
  <xdr:twoCellAnchor>
    <xdr:from>
      <xdr:col>12</xdr:col>
      <xdr:colOff>315845</xdr:colOff>
      <xdr:row>144</xdr:row>
      <xdr:rowOff>75628</xdr:rowOff>
    </xdr:from>
    <xdr:to>
      <xdr:col>15</xdr:col>
      <xdr:colOff>213328</xdr:colOff>
      <xdr:row>146</xdr:row>
      <xdr:rowOff>76380</xdr:rowOff>
    </xdr:to>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8602595" y="24602503"/>
          <a:ext cx="1969171" cy="33412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⑨</a:t>
          </a:r>
          <a:r>
            <a:rPr kumimoji="1" lang="en-US" altLang="ja-JP" sz="1100"/>
            <a:t>Check</a:t>
          </a:r>
          <a:r>
            <a:rPr kumimoji="1" lang="en-US" altLang="ja-JP" sz="1100" baseline="0"/>
            <a:t>list(Word)</a:t>
          </a:r>
          <a:endParaRPr kumimoji="1" lang="ja-JP" altLang="en-US" sz="1100"/>
        </a:p>
      </xdr:txBody>
    </xdr:sp>
    <xdr:clientData/>
  </xdr:twoCellAnchor>
  <xdr:twoCellAnchor>
    <xdr:from>
      <xdr:col>15</xdr:col>
      <xdr:colOff>562886</xdr:colOff>
      <xdr:row>143</xdr:row>
      <xdr:rowOff>71439</xdr:rowOff>
    </xdr:from>
    <xdr:to>
      <xdr:col>19</xdr:col>
      <xdr:colOff>416718</xdr:colOff>
      <xdr:row>148</xdr:row>
      <xdr:rowOff>34212</xdr:rowOff>
    </xdr:to>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10921324" y="24395908"/>
          <a:ext cx="2616082" cy="831929"/>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⑩</a:t>
          </a:r>
          <a:r>
            <a:rPr kumimoji="1" lang="en-US" altLang="ja-JP" sz="1100"/>
            <a:t>Application</a:t>
          </a:r>
          <a:r>
            <a:rPr kumimoji="1" lang="en-US" altLang="ja-JP" sz="1100" baseline="0"/>
            <a:t> for final decision for </a:t>
          </a:r>
          <a:r>
            <a:rPr kumimoji="1" lang="en-US" altLang="ja-JP" sz="1100" baseline="0">
              <a:solidFill>
                <a:sysClr val="windowText" lastClr="000000"/>
              </a:solidFill>
            </a:rPr>
            <a:t>doctoral dissertation </a:t>
          </a:r>
          <a:r>
            <a:rPr kumimoji="1" lang="en-US" altLang="ja-JP" sz="1100" b="1">
              <a:solidFill>
                <a:srgbClr val="FF0000"/>
              </a:solidFill>
            </a:rPr>
            <a:t>(*Prepared</a:t>
          </a:r>
          <a:r>
            <a:rPr kumimoji="1" lang="en-US" altLang="ja-JP" sz="1100" b="1" baseline="0">
              <a:solidFill>
                <a:srgbClr val="FF0000"/>
              </a:solidFill>
            </a:rPr>
            <a:t> by</a:t>
          </a:r>
          <a:r>
            <a:rPr kumimoji="1" lang="ja-JP" altLang="en-US" sz="1100" b="1" baseline="0">
              <a:solidFill>
                <a:srgbClr val="FF0000"/>
              </a:solidFill>
            </a:rPr>
            <a:t> </a:t>
          </a:r>
          <a:r>
            <a:rPr kumimoji="1" lang="en-US" altLang="ja-JP" sz="1100" b="1" baseline="0">
              <a:solidFill>
                <a:srgbClr val="FF0000"/>
              </a:solidFill>
            </a:rPr>
            <a:t>principal referee)</a:t>
          </a:r>
          <a:r>
            <a:rPr kumimoji="1" lang="en-US" altLang="ja-JP" sz="1100" b="1" baseline="0">
              <a:solidFill>
                <a:sysClr val="windowText" lastClr="000000"/>
              </a:solidFill>
            </a:rPr>
            <a:t>(Excel)</a:t>
          </a:r>
          <a:endParaRPr kumimoji="1" lang="ja-JP" altLang="en-US" sz="1100" b="1">
            <a:solidFill>
              <a:sysClr val="windowText" lastClr="000000"/>
            </a:solidFill>
          </a:endParaRPr>
        </a:p>
      </xdr:txBody>
    </xdr:sp>
    <xdr:clientData/>
  </xdr:twoCellAnchor>
  <xdr:twoCellAnchor>
    <xdr:from>
      <xdr:col>1</xdr:col>
      <xdr:colOff>333375</xdr:colOff>
      <xdr:row>147</xdr:row>
      <xdr:rowOff>163101</xdr:rowOff>
    </xdr:from>
    <xdr:to>
      <xdr:col>4</xdr:col>
      <xdr:colOff>672980</xdr:colOff>
      <xdr:row>165</xdr:row>
      <xdr:rowOff>165257</xdr:rowOff>
    </xdr:to>
    <xdr:grpSp>
      <xdr:nvGrpSpPr>
        <xdr:cNvPr id="197" name="グループ化 196">
          <a:extLst>
            <a:ext uri="{FF2B5EF4-FFF2-40B4-BE49-F238E27FC236}">
              <a16:creationId xmlns:a16="http://schemas.microsoft.com/office/drawing/2014/main" id="{00000000-0008-0000-0000-0000C5000000}"/>
            </a:ext>
          </a:extLst>
        </xdr:cNvPr>
        <xdr:cNvGrpSpPr/>
      </xdr:nvGrpSpPr>
      <xdr:grpSpPr>
        <a:xfrm>
          <a:off x="937419" y="25091614"/>
          <a:ext cx="2100936" cy="3002531"/>
          <a:chOff x="1021059" y="25001970"/>
          <a:chExt cx="2262535" cy="2970235"/>
        </a:xfrm>
      </xdr:grpSpPr>
      <xdr:grpSp>
        <xdr:nvGrpSpPr>
          <xdr:cNvPr id="202" name="グループ化 201">
            <a:extLst>
              <a:ext uri="{FF2B5EF4-FFF2-40B4-BE49-F238E27FC236}">
                <a16:creationId xmlns:a16="http://schemas.microsoft.com/office/drawing/2014/main" id="{00000000-0008-0000-0000-0000CA000000}"/>
              </a:ext>
            </a:extLst>
          </xdr:cNvPr>
          <xdr:cNvGrpSpPr/>
        </xdr:nvGrpSpPr>
        <xdr:grpSpPr>
          <a:xfrm>
            <a:off x="1252975" y="25001970"/>
            <a:ext cx="2030619" cy="2484780"/>
            <a:chOff x="1252975" y="25001970"/>
            <a:chExt cx="2030619" cy="2484780"/>
          </a:xfrm>
        </xdr:grpSpPr>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1559431" y="25001970"/>
              <a:ext cx="1724163" cy="228738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Shinsa(PDF/A)</a:t>
              </a:r>
            </a:p>
            <a:p>
              <a:pPr algn="l"/>
              <a:r>
                <a:rPr kumimoji="1" lang="en-US" altLang="ja-JP" sz="1200"/>
                <a:t>------------------------------------------------------------------------------------------------------------------------------------------------------------------------------------------------------------------------------------------------------------------------------------------------------------------------------------------</a:t>
              </a:r>
            </a:p>
            <a:p>
              <a:pPr algn="ctr"/>
              <a:endParaRPr kumimoji="1" lang="en-US" altLang="ja-JP" sz="800"/>
            </a:p>
            <a:p>
              <a:pPr algn="ctr"/>
              <a:endParaRPr kumimoji="1" lang="en-US" altLang="ja-JP" sz="800"/>
            </a:p>
          </xdr:txBody>
        </xdr:sp>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1252975" y="25393091"/>
              <a:ext cx="1723703" cy="2093659"/>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Gaiyo (PDF/A)</a:t>
              </a:r>
            </a:p>
            <a:p>
              <a:pPr algn="l"/>
              <a:r>
                <a:rPr kumimoji="1" lang="en-US" altLang="ja-JP" sz="1400"/>
                <a:t>------------------------------------------------------------------------------------------------------------------------------------------------------------------------------------------------------------------------------------------------------------------------------------------------------------------------------------------</a:t>
              </a:r>
            </a:p>
            <a:p>
              <a:pPr algn="ctr"/>
              <a:endParaRPr kumimoji="1" lang="en-US" altLang="ja-JP" sz="1400"/>
            </a:p>
            <a:p>
              <a:pPr algn="ctr"/>
              <a:endParaRPr kumimoji="1" lang="en-US" altLang="ja-JP" sz="1400"/>
            </a:p>
          </xdr:txBody>
        </xdr:sp>
      </xdr:grpSp>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1021059" y="25776395"/>
            <a:ext cx="1724163" cy="219581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Honbun (PDF/A)</a:t>
            </a:r>
          </a:p>
          <a:p>
            <a:pPr algn="l"/>
            <a:r>
              <a:rPr kumimoji="1" lang="en-US" altLang="ja-JP" sz="1200"/>
              <a:t>------------------------------------------------------------------------------------------------------------------------------------------------------------------------------------------------------------------------------------------------------------------------------------------------------------------------------------------</a:t>
            </a:r>
          </a:p>
          <a:p>
            <a:pPr algn="ctr"/>
            <a:endParaRPr kumimoji="1" lang="en-US" altLang="ja-JP" sz="800"/>
          </a:p>
          <a:p>
            <a:pPr algn="ctr"/>
            <a:endParaRPr kumimoji="1" lang="en-US" altLang="ja-JP" sz="800"/>
          </a:p>
        </xdr:txBody>
      </xdr:sp>
    </xdr:grpSp>
    <xdr:clientData/>
  </xdr:twoCellAnchor>
  <xdr:twoCellAnchor>
    <xdr:from>
      <xdr:col>5</xdr:col>
      <xdr:colOff>503722</xdr:colOff>
      <xdr:row>148</xdr:row>
      <xdr:rowOff>163476</xdr:rowOff>
    </xdr:from>
    <xdr:to>
      <xdr:col>8</xdr:col>
      <xdr:colOff>476899</xdr:colOff>
      <xdr:row>166</xdr:row>
      <xdr:rowOff>85736</xdr:rowOff>
    </xdr:to>
    <xdr:pic>
      <xdr:nvPicPr>
        <xdr:cNvPr id="198" name="図 197">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956535" y="25357101"/>
          <a:ext cx="2044864" cy="2922635"/>
        </a:xfrm>
        <a:prstGeom prst="rect">
          <a:avLst/>
        </a:prstGeom>
        <a:ln>
          <a:solidFill>
            <a:schemeClr val="tx1"/>
          </a:solidFill>
        </a:ln>
      </xdr:spPr>
    </xdr:pic>
    <xdr:clientData/>
  </xdr:twoCellAnchor>
  <xdr:twoCellAnchor>
    <xdr:from>
      <xdr:col>12</xdr:col>
      <xdr:colOff>237264</xdr:colOff>
      <xdr:row>147</xdr:row>
      <xdr:rowOff>158011</xdr:rowOff>
    </xdr:from>
    <xdr:to>
      <xdr:col>15</xdr:col>
      <xdr:colOff>409828</xdr:colOff>
      <xdr:row>167</xdr:row>
      <xdr:rowOff>60706</xdr:rowOff>
    </xdr:to>
    <xdr:pic>
      <xdr:nvPicPr>
        <xdr:cNvPr id="199" name="図 198">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8524014" y="25184949"/>
          <a:ext cx="2244252" cy="3236445"/>
        </a:xfrm>
        <a:prstGeom prst="rect">
          <a:avLst/>
        </a:prstGeom>
        <a:ln>
          <a:solidFill>
            <a:sysClr val="windowText" lastClr="000000"/>
          </a:solidFill>
        </a:ln>
      </xdr:spPr>
    </xdr:pic>
    <xdr:clientData/>
  </xdr:twoCellAnchor>
  <xdr:twoCellAnchor>
    <xdr:from>
      <xdr:col>16</xdr:col>
      <xdr:colOff>218750</xdr:colOff>
      <xdr:row>149</xdr:row>
      <xdr:rowOff>65460</xdr:rowOff>
    </xdr:from>
    <xdr:to>
      <xdr:col>19</xdr:col>
      <xdr:colOff>258147</xdr:colOff>
      <xdr:row>167</xdr:row>
      <xdr:rowOff>107736</xdr:rowOff>
    </xdr:to>
    <xdr:pic>
      <xdr:nvPicPr>
        <xdr:cNvPr id="201" name="図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1267750" y="25425773"/>
          <a:ext cx="2111085" cy="3042651"/>
        </a:xfrm>
        <a:prstGeom prst="rect">
          <a:avLst/>
        </a:prstGeom>
        <a:ln>
          <a:solidFill>
            <a:sysClr val="windowText" lastClr="000000"/>
          </a:solidFill>
        </a:ln>
      </xdr:spPr>
    </xdr:pic>
    <xdr:clientData/>
  </xdr:twoCellAnchor>
  <xdr:twoCellAnchor>
    <xdr:from>
      <xdr:col>2</xdr:col>
      <xdr:colOff>49976</xdr:colOff>
      <xdr:row>172</xdr:row>
      <xdr:rowOff>128369</xdr:rowOff>
    </xdr:from>
    <xdr:to>
      <xdr:col>8</xdr:col>
      <xdr:colOff>325438</xdr:colOff>
      <xdr:row>176</xdr:row>
      <xdr:rowOff>19050</xdr:rowOff>
    </xdr:to>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1272351" y="29274869"/>
          <a:ext cx="3942587" cy="58124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Tahoma" panose="020B0604030504040204" pitchFamily="34" charset="0"/>
              <a:cs typeface="Tahoma" panose="020B0604030504040204" pitchFamily="34" charset="0"/>
            </a:rPr>
            <a:t>⑤</a:t>
          </a:r>
          <a:r>
            <a:rPr kumimoji="1" lang="en-US" altLang="ja-JP" sz="1100">
              <a:solidFill>
                <a:sysClr val="windowText" lastClr="000000"/>
              </a:solidFill>
              <a:latin typeface="Tahoma" panose="020B0604030504040204" pitchFamily="34" charset="0"/>
              <a:ea typeface="Tahoma" panose="020B0604030504040204" pitchFamily="34" charset="0"/>
              <a:cs typeface="Tahoma" panose="020B0604030504040204" pitchFamily="34" charset="0"/>
            </a:rPr>
            <a:t>Doctoral Dissertation Review Report</a:t>
          </a:r>
          <a:r>
            <a:rPr kumimoji="1" lang="ja-JP" altLang="en-US" sz="1100">
              <a:solidFill>
                <a:sysClr val="windowText" lastClr="000000"/>
              </a:solidFill>
              <a:latin typeface="Tahoma" panose="020B0604030504040204" pitchFamily="34" charset="0"/>
              <a:cs typeface="Tahoma" panose="020B0604030504040204" pitchFamily="34" charset="0"/>
            </a:rPr>
            <a:t>：</a:t>
          </a:r>
          <a:endParaRPr kumimoji="1" lang="en-US" altLang="ja-JP" sz="110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r>
            <a:rPr kumimoji="1" lang="en-US" altLang="ja-JP" sz="1100">
              <a:solidFill>
                <a:sysClr val="windowText" lastClr="000000"/>
              </a:solidFill>
              <a:latin typeface="Tahoma" panose="020B0604030504040204" pitchFamily="34" charset="0"/>
              <a:ea typeface="Tahoma" panose="020B0604030504040204" pitchFamily="34" charset="0"/>
              <a:cs typeface="Tahoma" panose="020B0604030504040204" pitchFamily="34" charset="0"/>
            </a:rPr>
            <a:t>Final page with the signatures of all the referees.</a:t>
          </a:r>
        </a:p>
      </xdr:txBody>
    </xdr:sp>
    <xdr:clientData/>
  </xdr:twoCellAnchor>
  <xdr:twoCellAnchor>
    <xdr:from>
      <xdr:col>1</xdr:col>
      <xdr:colOff>470646</xdr:colOff>
      <xdr:row>35</xdr:row>
      <xdr:rowOff>78442</xdr:rowOff>
    </xdr:from>
    <xdr:to>
      <xdr:col>5</xdr:col>
      <xdr:colOff>33619</xdr:colOff>
      <xdr:row>51</xdr:row>
      <xdr:rowOff>89091</xdr:rowOff>
    </xdr:to>
    <xdr:pic>
      <xdr:nvPicPr>
        <xdr:cNvPr id="211" name="図 210">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54205" y="6051177"/>
          <a:ext cx="2297208" cy="2700061"/>
        </a:xfrm>
        <a:prstGeom prst="rect">
          <a:avLst/>
        </a:prstGeom>
        <a:ln>
          <a:solidFill>
            <a:sysClr val="windowText" lastClr="000000"/>
          </a:solidFill>
        </a:ln>
      </xdr:spPr>
    </xdr:pic>
    <xdr:clientData/>
  </xdr:twoCellAnchor>
  <xdr:twoCellAnchor>
    <xdr:from>
      <xdr:col>1</xdr:col>
      <xdr:colOff>476250</xdr:colOff>
      <xdr:row>108</xdr:row>
      <xdr:rowOff>38100</xdr:rowOff>
    </xdr:from>
    <xdr:to>
      <xdr:col>12</xdr:col>
      <xdr:colOff>441</xdr:colOff>
      <xdr:row>139</xdr:row>
      <xdr:rowOff>101202</xdr:rowOff>
    </xdr:to>
    <xdr:grpSp>
      <xdr:nvGrpSpPr>
        <xdr:cNvPr id="64" name="グループ化 63">
          <a:extLst>
            <a:ext uri="{FF2B5EF4-FFF2-40B4-BE49-F238E27FC236}">
              <a16:creationId xmlns:a16="http://schemas.microsoft.com/office/drawing/2014/main" id="{6DCC5F28-CD69-4676-B06D-D1DD144085B9}"/>
            </a:ext>
          </a:extLst>
        </xdr:cNvPr>
        <xdr:cNvGrpSpPr/>
      </xdr:nvGrpSpPr>
      <xdr:grpSpPr>
        <a:xfrm>
          <a:off x="1083469" y="18195131"/>
          <a:ext cx="6203597" cy="5233590"/>
          <a:chOff x="1094893" y="18844107"/>
          <a:chExt cx="7217834" cy="5594733"/>
        </a:xfrm>
      </xdr:grpSpPr>
      <xdr:sp macro="" textlink="">
        <xdr:nvSpPr>
          <xdr:cNvPr id="65" name="テキスト ボックス 64">
            <a:extLst>
              <a:ext uri="{FF2B5EF4-FFF2-40B4-BE49-F238E27FC236}">
                <a16:creationId xmlns:a16="http://schemas.microsoft.com/office/drawing/2014/main" id="{1B2E1997-AEE8-4EBB-82B9-C5549782FE6D}"/>
              </a:ext>
            </a:extLst>
          </xdr:cNvPr>
          <xdr:cNvSpPr txBox="1"/>
        </xdr:nvSpPr>
        <xdr:spPr>
          <a:xfrm>
            <a:off x="5219507" y="23399750"/>
            <a:ext cx="3046077" cy="707159"/>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The main body, acknowledgements, bibliography, list of  research achievements etc. should be prepared separately.</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grpSp>
        <xdr:nvGrpSpPr>
          <xdr:cNvPr id="66" name="グループ化 65">
            <a:extLst>
              <a:ext uri="{FF2B5EF4-FFF2-40B4-BE49-F238E27FC236}">
                <a16:creationId xmlns:a16="http://schemas.microsoft.com/office/drawing/2014/main" id="{AB7A2FFF-869A-417C-88DD-4DCCC7AADB9D}"/>
              </a:ext>
            </a:extLst>
          </xdr:cNvPr>
          <xdr:cNvGrpSpPr/>
        </xdr:nvGrpSpPr>
        <xdr:grpSpPr>
          <a:xfrm>
            <a:off x="1094893" y="18844107"/>
            <a:ext cx="7217834" cy="5594733"/>
            <a:chOff x="1094893" y="18844107"/>
            <a:chExt cx="7217834" cy="5594733"/>
          </a:xfrm>
        </xdr:grpSpPr>
        <xdr:sp macro="" textlink="">
          <xdr:nvSpPr>
            <xdr:cNvPr id="67" name="テキスト ボックス 66">
              <a:extLst>
                <a:ext uri="{FF2B5EF4-FFF2-40B4-BE49-F238E27FC236}">
                  <a16:creationId xmlns:a16="http://schemas.microsoft.com/office/drawing/2014/main" id="{5FE603C8-7D58-436A-A9F5-E7C63AB88094}"/>
                </a:ext>
              </a:extLst>
            </xdr:cNvPr>
            <xdr:cNvSpPr txBox="1"/>
          </xdr:nvSpPr>
          <xdr:spPr>
            <a:xfrm>
              <a:off x="1227592" y="23389167"/>
              <a:ext cx="3658133" cy="71389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Please enter the required fields marked in yellow.</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Cover page &amp; Inner cover page are generated automatically. Thus, please do not add/delete, in principle.</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pic>
          <xdr:nvPicPr>
            <xdr:cNvPr id="68" name="図 67">
              <a:extLst>
                <a:ext uri="{FF2B5EF4-FFF2-40B4-BE49-F238E27FC236}">
                  <a16:creationId xmlns:a16="http://schemas.microsoft.com/office/drawing/2014/main" id="{7A3EDC53-0C8B-4164-9E34-436FCC645DD9}"/>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141327" y="19953495"/>
              <a:ext cx="1969110" cy="2485096"/>
            </a:xfrm>
            <a:prstGeom prst="rect">
              <a:avLst/>
            </a:prstGeom>
            <a:ln>
              <a:solidFill>
                <a:sysClr val="windowText" lastClr="000000"/>
              </a:solidFill>
            </a:ln>
          </xdr:spPr>
        </xdr:pic>
        <xdr:pic>
          <xdr:nvPicPr>
            <xdr:cNvPr id="69" name="図 68">
              <a:extLst>
                <a:ext uri="{FF2B5EF4-FFF2-40B4-BE49-F238E27FC236}">
                  <a16:creationId xmlns:a16="http://schemas.microsoft.com/office/drawing/2014/main" id="{7FAF78D2-8BEE-4824-9147-6DDEBF60C47E}"/>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232476" y="19949367"/>
              <a:ext cx="1779543" cy="2489224"/>
            </a:xfrm>
            <a:prstGeom prst="rect">
              <a:avLst/>
            </a:prstGeom>
            <a:ln>
              <a:solidFill>
                <a:sysClr val="windowText" lastClr="000000"/>
              </a:solidFill>
            </a:ln>
          </xdr:spPr>
        </xdr:pic>
        <xdr:sp macro="" textlink="">
          <xdr:nvSpPr>
            <xdr:cNvPr id="71" name="テキスト ボックス 70">
              <a:extLst>
                <a:ext uri="{FF2B5EF4-FFF2-40B4-BE49-F238E27FC236}">
                  <a16:creationId xmlns:a16="http://schemas.microsoft.com/office/drawing/2014/main" id="{FC84D333-43C2-4A26-8C77-A4B1F400561B}"/>
                </a:ext>
              </a:extLst>
            </xdr:cNvPr>
            <xdr:cNvSpPr txBox="1"/>
          </xdr:nvSpPr>
          <xdr:spPr>
            <a:xfrm>
              <a:off x="6245128" y="19699426"/>
              <a:ext cx="1734706" cy="2392796"/>
            </a:xfrm>
            <a:prstGeom prst="rect">
              <a:avLst/>
            </a:prstGeom>
            <a:solidFill>
              <a:srgbClr val="4BACC6">
                <a:lumMod val="40000"/>
                <a:lumOff val="60000"/>
              </a:srgbClr>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List of  research achievements</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72" name="テキスト ボックス 71">
              <a:extLst>
                <a:ext uri="{FF2B5EF4-FFF2-40B4-BE49-F238E27FC236}">
                  <a16:creationId xmlns:a16="http://schemas.microsoft.com/office/drawing/2014/main" id="{B819643C-24FA-47A3-9D82-8B2F64C5A4FB}"/>
                </a:ext>
              </a:extLst>
            </xdr:cNvPr>
            <xdr:cNvSpPr txBox="1"/>
          </xdr:nvSpPr>
          <xdr:spPr>
            <a:xfrm>
              <a:off x="5891068" y="20119872"/>
              <a:ext cx="1739516" cy="2392797"/>
            </a:xfrm>
            <a:prstGeom prst="rect">
              <a:avLst/>
            </a:prstGeom>
            <a:solidFill>
              <a:srgbClr val="4BACC6">
                <a:lumMod val="40000"/>
                <a:lumOff val="60000"/>
              </a:srgbClr>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Bibliography</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73" name="テキスト ボックス 72">
              <a:extLst>
                <a:ext uri="{FF2B5EF4-FFF2-40B4-BE49-F238E27FC236}">
                  <a16:creationId xmlns:a16="http://schemas.microsoft.com/office/drawing/2014/main" id="{D93128BB-9D87-4834-A495-0EE68B0A220F}"/>
                </a:ext>
              </a:extLst>
            </xdr:cNvPr>
            <xdr:cNvSpPr txBox="1"/>
          </xdr:nvSpPr>
          <xdr:spPr>
            <a:xfrm>
              <a:off x="5615901" y="20434488"/>
              <a:ext cx="1734705" cy="2392796"/>
            </a:xfrm>
            <a:prstGeom prst="rect">
              <a:avLst/>
            </a:prstGeom>
            <a:solidFill>
              <a:srgbClr val="4BACC6">
                <a:lumMod val="40000"/>
                <a:lumOff val="60000"/>
              </a:srgbClr>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cknowledgements</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74" name="テキスト ボックス 73">
              <a:extLst>
                <a:ext uri="{FF2B5EF4-FFF2-40B4-BE49-F238E27FC236}">
                  <a16:creationId xmlns:a16="http://schemas.microsoft.com/office/drawing/2014/main" id="{EA54055E-42D8-4A04-8CC3-31D132F8E5A5}"/>
                </a:ext>
              </a:extLst>
            </xdr:cNvPr>
            <xdr:cNvSpPr txBox="1"/>
          </xdr:nvSpPr>
          <xdr:spPr>
            <a:xfrm>
              <a:off x="5388840" y="20812606"/>
              <a:ext cx="1739516" cy="2392796"/>
            </a:xfrm>
            <a:prstGeom prst="rect">
              <a:avLst/>
            </a:prstGeom>
            <a:solidFill>
              <a:srgbClr val="4BACC6">
                <a:lumMod val="40000"/>
                <a:lumOff val="60000"/>
              </a:srgbClr>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Main body</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75" name="テキスト ボックス 74">
              <a:extLst>
                <a:ext uri="{FF2B5EF4-FFF2-40B4-BE49-F238E27FC236}">
                  <a16:creationId xmlns:a16="http://schemas.microsoft.com/office/drawing/2014/main" id="{168B5501-0A58-423E-AB82-9D0A98CE189A}"/>
                </a:ext>
              </a:extLst>
            </xdr:cNvPr>
            <xdr:cNvSpPr txBox="1"/>
          </xdr:nvSpPr>
          <xdr:spPr>
            <a:xfrm>
              <a:off x="1396039" y="19353069"/>
              <a:ext cx="1450540" cy="30305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Cover page</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76" name="テキスト ボックス 75">
              <a:extLst>
                <a:ext uri="{FF2B5EF4-FFF2-40B4-BE49-F238E27FC236}">
                  <a16:creationId xmlns:a16="http://schemas.microsoft.com/office/drawing/2014/main" id="{C41B0518-AF0C-401C-A3E9-4A378D7F050D}"/>
                </a:ext>
              </a:extLst>
            </xdr:cNvPr>
            <xdr:cNvSpPr txBox="1"/>
          </xdr:nvSpPr>
          <xdr:spPr>
            <a:xfrm>
              <a:off x="3352991" y="19350180"/>
              <a:ext cx="1450542" cy="30305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Inner cover page</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78" name="正方形/長方形 77">
              <a:extLst>
                <a:ext uri="{FF2B5EF4-FFF2-40B4-BE49-F238E27FC236}">
                  <a16:creationId xmlns:a16="http://schemas.microsoft.com/office/drawing/2014/main" id="{3FC97FED-0A14-4FED-ACA6-F9631C27325A}"/>
                </a:ext>
              </a:extLst>
            </xdr:cNvPr>
            <xdr:cNvSpPr/>
          </xdr:nvSpPr>
          <xdr:spPr>
            <a:xfrm>
              <a:off x="1094893" y="18974955"/>
              <a:ext cx="7217834" cy="5463885"/>
            </a:xfrm>
            <a:prstGeom prst="rect">
              <a:avLst/>
            </a:prstGeom>
            <a:noFill/>
            <a:ln w="25400" cap="flat" cmpd="sng" algn="ctr">
              <a:solidFill>
                <a:srgbClr val="C0504D"/>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sp macro="" textlink="">
          <xdr:nvSpPr>
            <xdr:cNvPr id="79" name="テキスト ボックス 78">
              <a:extLst>
                <a:ext uri="{FF2B5EF4-FFF2-40B4-BE49-F238E27FC236}">
                  <a16:creationId xmlns:a16="http://schemas.microsoft.com/office/drawing/2014/main" id="{27EAB94B-E3FB-4059-82BB-CF10F26AAC1B}"/>
                </a:ext>
              </a:extLst>
            </xdr:cNvPr>
            <xdr:cNvSpPr txBox="1"/>
          </xdr:nvSpPr>
          <xdr:spPr>
            <a:xfrm>
              <a:off x="2369617" y="18844107"/>
              <a:ext cx="5025533" cy="346363"/>
            </a:xfrm>
            <a:prstGeom prst="rect">
              <a:avLst/>
            </a:prstGeom>
            <a:solidFill>
              <a:sysClr val="window" lastClr="FFFFFF"/>
            </a:solidFill>
            <a:ln w="2857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Doctoral dissertation for Honbun (PDF/A)</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grpSp>
    </xdr:grpSp>
    <xdr:clientData/>
  </xdr:twoCellAnchor>
  <xdr:twoCellAnchor>
    <xdr:from>
      <xdr:col>15</xdr:col>
      <xdr:colOff>0</xdr:colOff>
      <xdr:row>85</xdr:row>
      <xdr:rowOff>0</xdr:rowOff>
    </xdr:from>
    <xdr:to>
      <xdr:col>19</xdr:col>
      <xdr:colOff>464343</xdr:colOff>
      <xdr:row>89</xdr:row>
      <xdr:rowOff>59531</xdr:rowOff>
    </xdr:to>
    <xdr:sp macro="" textlink="">
      <xdr:nvSpPr>
        <xdr:cNvPr id="80" name="テキスト ボックス 79">
          <a:extLst>
            <a:ext uri="{FF2B5EF4-FFF2-40B4-BE49-F238E27FC236}">
              <a16:creationId xmlns:a16="http://schemas.microsoft.com/office/drawing/2014/main" id="{495DDB65-AC12-4AE3-B0B6-89E2F2AF6456}"/>
            </a:ext>
          </a:extLst>
        </xdr:cNvPr>
        <xdr:cNvSpPr txBox="1"/>
      </xdr:nvSpPr>
      <xdr:spPr>
        <a:xfrm>
          <a:off x="10358438" y="14347031"/>
          <a:ext cx="3226593" cy="7262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*No sheets should be added or deleted, as all sheets included in this template will be required when processing at</a:t>
          </a:r>
          <a:r>
            <a:rPr kumimoji="1" lang="en-US" altLang="ja-JP" sz="1100" b="1" baseline="0">
              <a:solidFill>
                <a:srgbClr val="FF0000"/>
              </a:solidFill>
            </a:rPr>
            <a:t> this Office.</a:t>
          </a:r>
          <a:endParaRPr kumimoji="1" lang="ja-JP" altLang="en-US" sz="1100" b="1">
            <a:solidFill>
              <a:srgbClr val="FF0000"/>
            </a:solidFill>
          </a:endParaRPr>
        </a:p>
      </xdr:txBody>
    </xdr:sp>
    <xdr:clientData/>
  </xdr:twoCellAnchor>
  <xdr:twoCellAnchor>
    <xdr:from>
      <xdr:col>9</xdr:col>
      <xdr:colOff>261938</xdr:colOff>
      <xdr:row>142</xdr:row>
      <xdr:rowOff>381000</xdr:rowOff>
    </xdr:from>
    <xdr:to>
      <xdr:col>12</xdr:col>
      <xdr:colOff>46567</xdr:colOff>
      <xdr:row>148</xdr:row>
      <xdr:rowOff>154781</xdr:rowOff>
    </xdr:to>
    <xdr:sp macro="" textlink="">
      <xdr:nvSpPr>
        <xdr:cNvPr id="81" name="テキスト ボックス 80">
          <a:extLst>
            <a:ext uri="{FF2B5EF4-FFF2-40B4-BE49-F238E27FC236}">
              <a16:creationId xmlns:a16="http://schemas.microsoft.com/office/drawing/2014/main" id="{20539994-3FA0-496A-A5DD-96AA04895ADB}"/>
            </a:ext>
          </a:extLst>
        </xdr:cNvPr>
        <xdr:cNvSpPr txBox="1"/>
      </xdr:nvSpPr>
      <xdr:spPr>
        <a:xfrm>
          <a:off x="6477001" y="24300656"/>
          <a:ext cx="1856316" cy="10477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⑧</a:t>
          </a:r>
          <a:r>
            <a:rPr kumimoji="1" lang="en-US" altLang="ja-JP" sz="1100">
              <a:solidFill>
                <a:schemeClr val="dk1"/>
              </a:solidFill>
              <a:effectLst/>
              <a:latin typeface="+mn-lt"/>
              <a:ea typeface="+mn-ea"/>
              <a:cs typeface="+mn-cs"/>
            </a:rPr>
            <a:t>List of research</a:t>
          </a:r>
          <a:r>
            <a:rPr kumimoji="1" lang="en-US" altLang="ja-JP" sz="1100" baseline="0">
              <a:solidFill>
                <a:schemeClr val="dk1"/>
              </a:solidFill>
              <a:effectLst/>
              <a:latin typeface="+mn-lt"/>
              <a:ea typeface="+mn-ea"/>
              <a:cs typeface="+mn-cs"/>
            </a:rPr>
            <a:t> achievements </a:t>
          </a:r>
          <a:r>
            <a:rPr kumimoji="1" lang="en-US" altLang="ja-JP" sz="1100">
              <a:solidFill>
                <a:schemeClr val="dk1"/>
              </a:solidFill>
              <a:effectLst/>
              <a:latin typeface="+mn-lt"/>
              <a:ea typeface="+mn-ea"/>
              <a:cs typeface="+mn-cs"/>
            </a:rPr>
            <a:t>(*only if there is update from application</a:t>
          </a:r>
          <a:r>
            <a:rPr kumimoji="1" lang="en-US" altLang="ja-JP" sz="1100" baseline="0">
              <a:solidFill>
                <a:schemeClr val="dk1"/>
              </a:solidFill>
              <a:effectLst/>
              <a:latin typeface="+mn-lt"/>
              <a:ea typeface="+mn-ea"/>
              <a:cs typeface="+mn-cs"/>
            </a:rPr>
            <a:t> for doctorate (Scanned PDF)</a:t>
          </a:r>
          <a:endParaRPr kumimoji="1" lang="ja-JP" altLang="en-US" sz="1100"/>
        </a:p>
      </xdr:txBody>
    </xdr:sp>
    <xdr:clientData/>
  </xdr:twoCellAnchor>
  <xdr:twoCellAnchor editAs="oneCell">
    <xdr:from>
      <xdr:col>9</xdr:col>
      <xdr:colOff>273844</xdr:colOff>
      <xdr:row>149</xdr:row>
      <xdr:rowOff>154780</xdr:rowOff>
    </xdr:from>
    <xdr:to>
      <xdr:col>11</xdr:col>
      <xdr:colOff>559593</xdr:colOff>
      <xdr:row>164</xdr:row>
      <xdr:rowOff>122148</xdr:rowOff>
    </xdr:to>
    <xdr:pic>
      <xdr:nvPicPr>
        <xdr:cNvPr id="82" name="図 81">
          <a:extLst>
            <a:ext uri="{FF2B5EF4-FFF2-40B4-BE49-F238E27FC236}">
              <a16:creationId xmlns:a16="http://schemas.microsoft.com/office/drawing/2014/main" id="{83705461-3778-4B23-AEAC-331AF8151467}"/>
            </a:ext>
          </a:extLst>
        </xdr:cNvPr>
        <xdr:cNvPicPr>
          <a:picLocks noChangeAspect="1"/>
        </xdr:cNvPicPr>
      </xdr:nvPicPr>
      <xdr:blipFill>
        <a:blip xmlns:r="http://schemas.openxmlformats.org/officeDocument/2006/relationships" r:embed="rId13"/>
        <a:stretch>
          <a:fillRect/>
        </a:stretch>
      </xdr:blipFill>
      <xdr:spPr>
        <a:xfrm>
          <a:off x="6488907" y="25515093"/>
          <a:ext cx="1666874" cy="2467680"/>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86"/>
  <sheetViews>
    <sheetView showGridLines="0" view="pageBreakPreview" zoomScale="80" zoomScaleNormal="115" zoomScaleSheetLayoutView="80" workbookViewId="0">
      <selection activeCell="R4" sqref="R4"/>
    </sheetView>
  </sheetViews>
  <sheetFormatPr defaultRowHeight="13"/>
  <sheetData>
    <row r="1" spans="1:20">
      <c r="A1" s="255" t="s">
        <v>1754</v>
      </c>
      <c r="B1" s="255"/>
      <c r="C1" s="255"/>
      <c r="D1" s="255"/>
      <c r="E1" s="255"/>
      <c r="F1" s="255"/>
      <c r="G1" s="255"/>
      <c r="H1" s="255"/>
      <c r="I1" s="255"/>
      <c r="J1" s="255"/>
      <c r="K1" s="255"/>
      <c r="L1" s="255"/>
      <c r="M1" s="255"/>
      <c r="N1" s="255"/>
      <c r="O1" s="255"/>
      <c r="P1" s="255"/>
      <c r="Q1" s="255"/>
      <c r="R1" s="255"/>
      <c r="S1" s="255"/>
      <c r="T1" s="255"/>
    </row>
    <row r="2" spans="1:20">
      <c r="A2" s="255"/>
      <c r="B2" s="255"/>
      <c r="C2" s="255"/>
      <c r="D2" s="255"/>
      <c r="E2" s="255"/>
      <c r="F2" s="255"/>
      <c r="G2" s="255"/>
      <c r="H2" s="255"/>
      <c r="I2" s="255"/>
      <c r="J2" s="255"/>
      <c r="K2" s="255"/>
      <c r="L2" s="255"/>
      <c r="M2" s="255"/>
      <c r="N2" s="255"/>
      <c r="O2" s="255"/>
      <c r="P2" s="255"/>
      <c r="Q2" s="255"/>
      <c r="R2" s="255"/>
      <c r="S2" s="255"/>
      <c r="T2" s="255"/>
    </row>
    <row r="3" spans="1:20">
      <c r="A3" s="178"/>
      <c r="B3" s="178"/>
      <c r="C3" s="178"/>
      <c r="D3" s="178"/>
      <c r="E3" s="178"/>
      <c r="F3" s="178"/>
      <c r="G3" s="178"/>
      <c r="H3" s="178"/>
      <c r="I3" s="178"/>
      <c r="J3" s="178"/>
      <c r="K3" s="178"/>
      <c r="L3" s="178"/>
      <c r="M3" s="178"/>
      <c r="N3" s="178"/>
      <c r="O3" s="178"/>
      <c r="P3" s="178"/>
      <c r="Q3" s="178"/>
      <c r="R3" s="254" t="s">
        <v>1764</v>
      </c>
      <c r="S3" s="254"/>
      <c r="T3" s="254"/>
    </row>
    <row r="4" spans="1:20" ht="13.5" thickBot="1">
      <c r="A4" s="178"/>
      <c r="B4" s="179" t="s">
        <v>1095</v>
      </c>
      <c r="C4" s="178"/>
      <c r="D4" s="178"/>
      <c r="E4" s="178"/>
      <c r="F4" s="178"/>
      <c r="G4" s="178"/>
      <c r="H4" s="178"/>
      <c r="I4" s="178"/>
      <c r="J4" s="178"/>
      <c r="K4" s="178"/>
      <c r="L4" s="178"/>
      <c r="M4" s="178"/>
      <c r="N4" s="178"/>
      <c r="O4" s="178"/>
      <c r="P4" s="178"/>
      <c r="Q4" s="178"/>
      <c r="R4" s="178"/>
      <c r="S4" s="178"/>
      <c r="T4" s="178"/>
    </row>
    <row r="5" spans="1:20" ht="15.5" thickBot="1">
      <c r="A5" s="178"/>
      <c r="B5" s="287" t="s">
        <v>1096</v>
      </c>
      <c r="C5" s="288"/>
      <c r="D5" s="288"/>
      <c r="E5" s="288"/>
      <c r="F5" s="288"/>
      <c r="G5" s="288"/>
      <c r="H5" s="288"/>
      <c r="I5" s="288"/>
      <c r="J5" s="288"/>
      <c r="K5" s="288"/>
      <c r="L5" s="288"/>
      <c r="M5" s="288"/>
      <c r="N5" s="288"/>
      <c r="O5" s="288"/>
      <c r="P5" s="288"/>
      <c r="Q5" s="288"/>
      <c r="R5" s="288"/>
      <c r="S5" s="288"/>
      <c r="T5" s="289"/>
    </row>
    <row r="6" spans="1:20" ht="14">
      <c r="A6" s="284" t="s">
        <v>1097</v>
      </c>
      <c r="B6" s="198" t="s">
        <v>1098</v>
      </c>
      <c r="C6" s="199" t="s">
        <v>1099</v>
      </c>
      <c r="D6" s="194"/>
      <c r="E6" s="194"/>
      <c r="F6" s="194"/>
      <c r="G6" s="194"/>
      <c r="H6" s="194"/>
      <c r="I6" s="194"/>
      <c r="J6" s="194"/>
      <c r="K6" s="194"/>
      <c r="L6" s="194"/>
      <c r="M6" s="194"/>
      <c r="N6" s="194"/>
      <c r="O6" s="194"/>
      <c r="P6" s="194"/>
      <c r="Q6" s="194"/>
      <c r="R6" s="194"/>
      <c r="S6" s="194"/>
      <c r="T6" s="195"/>
    </row>
    <row r="7" spans="1:20" ht="14">
      <c r="A7" s="285"/>
      <c r="B7" s="196"/>
      <c r="C7" s="197" t="s">
        <v>1100</v>
      </c>
      <c r="D7" s="183"/>
      <c r="E7" s="183"/>
      <c r="F7" s="183"/>
      <c r="G7" s="183"/>
      <c r="H7" s="183"/>
      <c r="I7" s="183"/>
      <c r="J7" s="183"/>
      <c r="K7" s="183"/>
      <c r="L7" s="183"/>
      <c r="M7" s="183"/>
      <c r="N7" s="183"/>
      <c r="O7" s="183"/>
      <c r="P7" s="183"/>
      <c r="Q7" s="183"/>
      <c r="R7" s="183"/>
      <c r="S7" s="183"/>
      <c r="T7" s="184"/>
    </row>
    <row r="8" spans="1:20">
      <c r="A8" s="285"/>
      <c r="B8" s="182"/>
      <c r="C8" s="183"/>
      <c r="D8" s="183"/>
      <c r="E8" s="183"/>
      <c r="F8" s="183"/>
      <c r="G8" s="183"/>
      <c r="H8" s="183"/>
      <c r="I8" s="183"/>
      <c r="J8" s="183"/>
      <c r="K8" s="183"/>
      <c r="L8" s="183"/>
      <c r="M8" s="183"/>
      <c r="N8" s="183"/>
      <c r="O8" s="183"/>
      <c r="P8" s="183"/>
      <c r="Q8" s="183"/>
      <c r="R8" s="183"/>
      <c r="S8" s="183"/>
      <c r="T8" s="184"/>
    </row>
    <row r="9" spans="1:20">
      <c r="A9" s="285"/>
      <c r="B9" s="182"/>
      <c r="C9" s="183"/>
      <c r="D9" s="183"/>
      <c r="E9" s="183"/>
      <c r="F9" s="183"/>
      <c r="G9" s="183"/>
      <c r="H9" s="183"/>
      <c r="I9" s="183"/>
      <c r="J9" s="183"/>
      <c r="K9" s="183"/>
      <c r="L9" s="183"/>
      <c r="M9" s="183"/>
      <c r="N9" s="183"/>
      <c r="O9" s="183"/>
      <c r="P9" s="183"/>
      <c r="Q9" s="183"/>
      <c r="R9" s="183"/>
      <c r="S9" s="183"/>
      <c r="T9" s="184"/>
    </row>
    <row r="10" spans="1:20">
      <c r="A10" s="285"/>
      <c r="B10" s="182"/>
      <c r="C10" s="183"/>
      <c r="D10" s="183"/>
      <c r="E10" s="183"/>
      <c r="F10" s="183"/>
      <c r="G10" s="183"/>
      <c r="H10" s="183"/>
      <c r="I10" s="183"/>
      <c r="J10" s="183"/>
      <c r="K10" s="183"/>
      <c r="L10" s="183"/>
      <c r="M10" s="183"/>
      <c r="N10" s="183"/>
      <c r="O10" s="183"/>
      <c r="P10" s="183"/>
      <c r="Q10" s="183"/>
      <c r="R10" s="183"/>
      <c r="S10" s="183"/>
      <c r="T10" s="184"/>
    </row>
    <row r="11" spans="1:20">
      <c r="A11" s="285"/>
      <c r="B11" s="182"/>
      <c r="C11" s="183"/>
      <c r="D11" s="183"/>
      <c r="E11" s="183"/>
      <c r="F11" s="183"/>
      <c r="G11" s="183"/>
      <c r="H11" s="183"/>
      <c r="I11" s="183"/>
      <c r="J11" s="183"/>
      <c r="K11" s="183"/>
      <c r="L11" s="183"/>
      <c r="M11" s="183"/>
      <c r="N11" s="183"/>
      <c r="O11" s="183"/>
      <c r="P11" s="183"/>
      <c r="Q11" s="183"/>
      <c r="R11" s="183"/>
      <c r="S11" s="183"/>
      <c r="T11" s="184"/>
    </row>
    <row r="12" spans="1:20">
      <c r="A12" s="285"/>
      <c r="B12" s="182"/>
      <c r="C12" s="183"/>
      <c r="D12" s="183"/>
      <c r="E12" s="183"/>
      <c r="F12" s="183"/>
      <c r="G12" s="183"/>
      <c r="H12" s="183"/>
      <c r="I12" s="183"/>
      <c r="J12" s="183"/>
      <c r="K12" s="183"/>
      <c r="L12" s="183"/>
      <c r="M12" s="183"/>
      <c r="N12" s="183"/>
      <c r="O12" s="183"/>
      <c r="P12" s="183"/>
      <c r="Q12" s="183"/>
      <c r="R12" s="183"/>
      <c r="S12" s="183"/>
      <c r="T12" s="184"/>
    </row>
    <row r="13" spans="1:20">
      <c r="A13" s="285"/>
      <c r="B13" s="182"/>
      <c r="C13" s="183"/>
      <c r="D13" s="183"/>
      <c r="E13" s="183"/>
      <c r="F13" s="183"/>
      <c r="G13" s="183"/>
      <c r="H13" s="183"/>
      <c r="I13" s="183"/>
      <c r="J13" s="183"/>
      <c r="K13" s="183"/>
      <c r="L13" s="183"/>
      <c r="M13" s="183"/>
      <c r="N13" s="183"/>
      <c r="O13" s="183"/>
      <c r="P13" s="183"/>
      <c r="Q13" s="183"/>
      <c r="R13" s="183"/>
      <c r="S13" s="183"/>
      <c r="T13" s="184"/>
    </row>
    <row r="14" spans="1:20">
      <c r="A14" s="285"/>
      <c r="B14" s="182"/>
      <c r="C14" s="183"/>
      <c r="D14" s="183"/>
      <c r="E14" s="183"/>
      <c r="F14" s="183"/>
      <c r="G14" s="183"/>
      <c r="H14" s="183"/>
      <c r="I14" s="183"/>
      <c r="J14" s="183"/>
      <c r="K14" s="183"/>
      <c r="L14" s="183"/>
      <c r="M14" s="183"/>
      <c r="N14" s="183"/>
      <c r="O14" s="183"/>
      <c r="P14" s="183"/>
      <c r="Q14" s="183"/>
      <c r="R14" s="183"/>
      <c r="S14" s="183"/>
      <c r="T14" s="184"/>
    </row>
    <row r="15" spans="1:20">
      <c r="A15" s="285"/>
      <c r="B15" s="182"/>
      <c r="C15" s="183"/>
      <c r="D15" s="183"/>
      <c r="E15" s="183"/>
      <c r="F15" s="183"/>
      <c r="G15" s="183"/>
      <c r="H15" s="183"/>
      <c r="I15" s="183"/>
      <c r="J15" s="183"/>
      <c r="K15" s="183"/>
      <c r="L15" s="183"/>
      <c r="M15" s="183"/>
      <c r="N15" s="183"/>
      <c r="O15" s="183"/>
      <c r="P15" s="183"/>
      <c r="Q15" s="183"/>
      <c r="R15" s="183"/>
      <c r="S15" s="183"/>
      <c r="T15" s="184"/>
    </row>
    <row r="16" spans="1:20">
      <c r="A16" s="285"/>
      <c r="B16" s="182"/>
      <c r="C16" s="183"/>
      <c r="D16" s="183"/>
      <c r="E16" s="183"/>
      <c r="F16" s="183"/>
      <c r="G16" s="183"/>
      <c r="H16" s="183"/>
      <c r="I16" s="183"/>
      <c r="J16" s="183"/>
      <c r="K16" s="183"/>
      <c r="L16" s="183"/>
      <c r="M16" s="183"/>
      <c r="N16" s="183"/>
      <c r="O16" s="183"/>
      <c r="P16" s="183"/>
      <c r="Q16" s="183"/>
      <c r="R16" s="183"/>
      <c r="S16" s="183"/>
      <c r="T16" s="184"/>
    </row>
    <row r="17" spans="1:20">
      <c r="A17" s="285"/>
      <c r="B17" s="182"/>
      <c r="C17" s="183"/>
      <c r="D17" s="183"/>
      <c r="E17" s="183"/>
      <c r="F17" s="183"/>
      <c r="G17" s="183"/>
      <c r="H17" s="183"/>
      <c r="I17" s="183"/>
      <c r="J17" s="183"/>
      <c r="K17" s="183"/>
      <c r="L17" s="183"/>
      <c r="M17" s="183"/>
      <c r="N17" s="183"/>
      <c r="O17" s="183"/>
      <c r="P17" s="183"/>
      <c r="Q17" s="183"/>
      <c r="R17" s="183"/>
      <c r="S17" s="183"/>
      <c r="T17" s="184"/>
    </row>
    <row r="18" spans="1:20">
      <c r="A18" s="285"/>
      <c r="B18" s="182"/>
      <c r="C18" s="183"/>
      <c r="D18" s="183"/>
      <c r="E18" s="183"/>
      <c r="F18" s="183"/>
      <c r="G18" s="183"/>
      <c r="H18" s="183"/>
      <c r="I18" s="183"/>
      <c r="J18" s="183"/>
      <c r="K18" s="183"/>
      <c r="L18" s="183"/>
      <c r="M18" s="183"/>
      <c r="N18" s="183"/>
      <c r="O18" s="183"/>
      <c r="P18" s="183"/>
      <c r="Q18" s="183"/>
      <c r="R18" s="183"/>
      <c r="S18" s="183"/>
      <c r="T18" s="184"/>
    </row>
    <row r="19" spans="1:20">
      <c r="A19" s="285"/>
      <c r="B19" s="182"/>
      <c r="C19" s="183"/>
      <c r="D19" s="183"/>
      <c r="E19" s="183"/>
      <c r="F19" s="183"/>
      <c r="G19" s="183"/>
      <c r="H19" s="183"/>
      <c r="I19" s="183"/>
      <c r="J19" s="183"/>
      <c r="K19" s="183"/>
      <c r="L19" s="183"/>
      <c r="M19" s="183"/>
      <c r="N19" s="183"/>
      <c r="O19" s="183"/>
      <c r="P19" s="183"/>
      <c r="Q19" s="183"/>
      <c r="R19" s="183"/>
      <c r="S19" s="183"/>
      <c r="T19" s="184"/>
    </row>
    <row r="20" spans="1:20">
      <c r="A20" s="285"/>
      <c r="B20" s="182"/>
      <c r="C20" s="183"/>
      <c r="D20" s="183"/>
      <c r="E20" s="183"/>
      <c r="F20" s="183"/>
      <c r="G20" s="183"/>
      <c r="H20" s="183"/>
      <c r="I20" s="183"/>
      <c r="J20" s="183"/>
      <c r="K20" s="183"/>
      <c r="L20" s="183"/>
      <c r="M20" s="183"/>
      <c r="N20" s="183"/>
      <c r="O20" s="183"/>
      <c r="P20" s="183"/>
      <c r="Q20" s="183"/>
      <c r="R20" s="183"/>
      <c r="S20" s="183"/>
      <c r="T20" s="184"/>
    </row>
    <row r="21" spans="1:20">
      <c r="A21" s="285"/>
      <c r="B21" s="182"/>
      <c r="C21" s="183"/>
      <c r="D21" s="183"/>
      <c r="E21" s="183"/>
      <c r="F21" s="183"/>
      <c r="G21" s="183"/>
      <c r="H21" s="183"/>
      <c r="I21" s="183"/>
      <c r="J21" s="183"/>
      <c r="K21" s="183"/>
      <c r="L21" s="183"/>
      <c r="M21" s="183"/>
      <c r="N21" s="183"/>
      <c r="O21" s="183"/>
      <c r="P21" s="183"/>
      <c r="Q21" s="183"/>
      <c r="R21" s="183"/>
      <c r="S21" s="183"/>
      <c r="T21" s="184"/>
    </row>
    <row r="22" spans="1:20">
      <c r="A22" s="285"/>
      <c r="B22" s="182"/>
      <c r="C22" s="183"/>
      <c r="D22" s="183"/>
      <c r="E22" s="183"/>
      <c r="F22" s="183"/>
      <c r="G22" s="183"/>
      <c r="H22" s="183"/>
      <c r="I22" s="183"/>
      <c r="J22" s="183"/>
      <c r="K22" s="183"/>
      <c r="L22" s="183"/>
      <c r="M22" s="183"/>
      <c r="N22" s="183"/>
      <c r="O22" s="183"/>
      <c r="P22" s="183"/>
      <c r="Q22" s="183"/>
      <c r="R22" s="183"/>
      <c r="S22" s="183"/>
      <c r="T22" s="184"/>
    </row>
    <row r="23" spans="1:20">
      <c r="A23" s="285"/>
      <c r="B23" s="182"/>
      <c r="C23" s="183"/>
      <c r="D23" s="183"/>
      <c r="E23" s="183"/>
      <c r="F23" s="183"/>
      <c r="G23" s="183"/>
      <c r="H23" s="183"/>
      <c r="I23" s="183"/>
      <c r="J23" s="183"/>
      <c r="K23" s="183"/>
      <c r="L23" s="183"/>
      <c r="M23" s="183"/>
      <c r="N23" s="183"/>
      <c r="O23" s="183"/>
      <c r="P23" s="183"/>
      <c r="Q23" s="183"/>
      <c r="R23" s="183"/>
      <c r="S23" s="183"/>
      <c r="T23" s="184"/>
    </row>
    <row r="24" spans="1:20">
      <c r="A24" s="285"/>
      <c r="B24" s="182"/>
      <c r="C24" s="183"/>
      <c r="D24" s="183"/>
      <c r="E24" s="183"/>
      <c r="F24" s="183"/>
      <c r="G24" s="183"/>
      <c r="H24" s="183"/>
      <c r="I24" s="183"/>
      <c r="J24" s="183"/>
      <c r="K24" s="183"/>
      <c r="L24" s="183"/>
      <c r="M24" s="183"/>
      <c r="N24" s="183"/>
      <c r="O24" s="183"/>
      <c r="P24" s="183"/>
      <c r="Q24" s="183"/>
      <c r="R24" s="183"/>
      <c r="S24" s="183"/>
      <c r="T24" s="184"/>
    </row>
    <row r="25" spans="1:20">
      <c r="A25" s="285"/>
      <c r="B25" s="182"/>
      <c r="C25" s="183"/>
      <c r="D25" s="183"/>
      <c r="E25" s="183"/>
      <c r="F25" s="183"/>
      <c r="G25" s="183"/>
      <c r="H25" s="183"/>
      <c r="I25" s="183"/>
      <c r="J25" s="183"/>
      <c r="K25" s="183"/>
      <c r="L25" s="183"/>
      <c r="M25" s="183"/>
      <c r="N25" s="183"/>
      <c r="O25" s="183"/>
      <c r="P25" s="183"/>
      <c r="Q25" s="183"/>
      <c r="R25" s="183"/>
      <c r="S25" s="183"/>
      <c r="T25" s="184"/>
    </row>
    <row r="26" spans="1:20">
      <c r="A26" s="285"/>
      <c r="B26" s="182"/>
      <c r="C26" s="183"/>
      <c r="D26" s="183"/>
      <c r="E26" s="183"/>
      <c r="F26" s="183"/>
      <c r="G26" s="183"/>
      <c r="H26" s="183"/>
      <c r="I26" s="183"/>
      <c r="J26" s="183"/>
      <c r="K26" s="183"/>
      <c r="L26" s="183"/>
      <c r="M26" s="183"/>
      <c r="N26" s="183"/>
      <c r="O26" s="183"/>
      <c r="P26" s="183"/>
      <c r="Q26" s="183"/>
      <c r="R26" s="183"/>
      <c r="S26" s="183"/>
      <c r="T26" s="184"/>
    </row>
    <row r="27" spans="1:20">
      <c r="A27" s="285"/>
      <c r="B27" s="182"/>
      <c r="C27" s="183"/>
      <c r="D27" s="183"/>
      <c r="E27" s="183"/>
      <c r="F27" s="183"/>
      <c r="G27" s="183"/>
      <c r="H27" s="183"/>
      <c r="I27" s="183"/>
      <c r="J27" s="183"/>
      <c r="K27" s="183"/>
      <c r="L27" s="183"/>
      <c r="M27" s="183"/>
      <c r="N27" s="183"/>
      <c r="O27" s="183"/>
      <c r="P27" s="183"/>
      <c r="Q27" s="183"/>
      <c r="R27" s="183"/>
      <c r="S27" s="183"/>
      <c r="T27" s="184"/>
    </row>
    <row r="28" spans="1:20">
      <c r="A28" s="285"/>
      <c r="B28" s="182"/>
      <c r="C28" s="183"/>
      <c r="D28" s="183"/>
      <c r="E28" s="183"/>
      <c r="F28" s="183"/>
      <c r="G28" s="183"/>
      <c r="H28" s="183"/>
      <c r="I28" s="183"/>
      <c r="J28" s="183"/>
      <c r="K28" s="183"/>
      <c r="L28" s="183"/>
      <c r="M28" s="183"/>
      <c r="N28" s="183"/>
      <c r="O28" s="183"/>
      <c r="P28" s="183"/>
      <c r="Q28" s="183"/>
      <c r="R28" s="183"/>
      <c r="S28" s="183"/>
      <c r="T28" s="184"/>
    </row>
    <row r="29" spans="1:20" ht="13.5" thickBot="1">
      <c r="A29" s="286"/>
      <c r="B29" s="189"/>
      <c r="C29" s="186"/>
      <c r="D29" s="186"/>
      <c r="E29" s="186"/>
      <c r="F29" s="186"/>
      <c r="G29" s="186"/>
      <c r="H29" s="186"/>
      <c r="I29" s="186"/>
      <c r="J29" s="186"/>
      <c r="K29" s="186"/>
      <c r="L29" s="186"/>
      <c r="M29" s="186"/>
      <c r="N29" s="186"/>
      <c r="O29" s="186"/>
      <c r="P29" s="186"/>
      <c r="Q29" s="186"/>
      <c r="R29" s="186"/>
      <c r="S29" s="186"/>
      <c r="T29" s="187"/>
    </row>
    <row r="30" spans="1:20" ht="14">
      <c r="A30" s="284" t="s">
        <v>1101</v>
      </c>
      <c r="B30" s="198" t="s">
        <v>1102</v>
      </c>
      <c r="C30" s="199" t="s">
        <v>1103</v>
      </c>
      <c r="D30" s="194"/>
      <c r="E30" s="194"/>
      <c r="F30" s="194"/>
      <c r="G30" s="194"/>
      <c r="H30" s="194"/>
      <c r="I30" s="194"/>
      <c r="J30" s="194"/>
      <c r="K30" s="194"/>
      <c r="L30" s="194"/>
      <c r="M30" s="194"/>
      <c r="N30" s="194"/>
      <c r="O30" s="194"/>
      <c r="P30" s="194"/>
      <c r="Q30" s="194"/>
      <c r="R30" s="194"/>
      <c r="S30" s="194"/>
      <c r="T30" s="195"/>
    </row>
    <row r="31" spans="1:20">
      <c r="A31" s="285"/>
      <c r="B31" s="182"/>
      <c r="C31" s="183"/>
      <c r="D31" s="183"/>
      <c r="E31" s="183"/>
      <c r="F31" s="183"/>
      <c r="G31" s="183"/>
      <c r="H31" s="183"/>
      <c r="I31" s="183"/>
      <c r="J31" s="183"/>
      <c r="K31" s="183"/>
      <c r="L31" s="183"/>
      <c r="M31" s="183"/>
      <c r="N31" s="183"/>
      <c r="O31" s="183"/>
      <c r="P31" s="183"/>
      <c r="Q31" s="183"/>
      <c r="R31" s="183"/>
      <c r="S31" s="183"/>
      <c r="T31" s="184"/>
    </row>
    <row r="32" spans="1:20">
      <c r="A32" s="285"/>
      <c r="B32" s="182"/>
      <c r="C32" s="183"/>
      <c r="D32" s="183"/>
      <c r="E32" s="183"/>
      <c r="F32" s="183"/>
      <c r="G32" s="183"/>
      <c r="H32" s="183"/>
      <c r="I32" s="183"/>
      <c r="J32" s="183"/>
      <c r="K32" s="183"/>
      <c r="L32" s="183"/>
      <c r="M32" s="183"/>
      <c r="N32" s="183"/>
      <c r="O32" s="183"/>
      <c r="P32" s="183"/>
      <c r="Q32" s="183"/>
      <c r="R32" s="183"/>
      <c r="S32" s="183"/>
      <c r="T32" s="184"/>
    </row>
    <row r="33" spans="1:20">
      <c r="A33" s="285"/>
      <c r="B33" s="182"/>
      <c r="C33" s="183"/>
      <c r="D33" s="183"/>
      <c r="E33" s="183"/>
      <c r="F33" s="183"/>
      <c r="G33" s="183"/>
      <c r="H33" s="183"/>
      <c r="I33" s="183"/>
      <c r="J33" s="183"/>
      <c r="K33" s="183"/>
      <c r="L33" s="183"/>
      <c r="M33" s="183"/>
      <c r="N33" s="183"/>
      <c r="O33" s="183"/>
      <c r="P33" s="183"/>
      <c r="Q33" s="183"/>
      <c r="R33" s="183"/>
      <c r="S33" s="183"/>
      <c r="T33" s="184"/>
    </row>
    <row r="34" spans="1:20">
      <c r="A34" s="285"/>
      <c r="B34" s="182"/>
      <c r="C34" s="183"/>
      <c r="D34" s="183"/>
      <c r="E34" s="183"/>
      <c r="F34" s="183"/>
      <c r="G34" s="183"/>
      <c r="H34" s="183"/>
      <c r="I34" s="183"/>
      <c r="J34" s="183"/>
      <c r="K34" s="183"/>
      <c r="L34" s="183"/>
      <c r="M34" s="183"/>
      <c r="N34" s="183"/>
      <c r="O34" s="183"/>
      <c r="P34" s="183"/>
      <c r="Q34" s="183"/>
      <c r="R34" s="183"/>
      <c r="S34" s="183"/>
      <c r="T34" s="184"/>
    </row>
    <row r="35" spans="1:20">
      <c r="A35" s="285"/>
      <c r="B35" s="182"/>
      <c r="C35" s="183"/>
      <c r="D35" s="183"/>
      <c r="E35" s="183"/>
      <c r="F35" s="183"/>
      <c r="G35" s="183"/>
      <c r="H35" s="183"/>
      <c r="I35" s="183"/>
      <c r="J35" s="183"/>
      <c r="K35" s="183"/>
      <c r="L35" s="183"/>
      <c r="M35" s="183"/>
      <c r="N35" s="183"/>
      <c r="O35" s="183"/>
      <c r="P35" s="183"/>
      <c r="Q35" s="183"/>
      <c r="R35" s="183"/>
      <c r="S35" s="183"/>
      <c r="T35" s="184"/>
    </row>
    <row r="36" spans="1:20">
      <c r="A36" s="285"/>
      <c r="B36" s="182"/>
      <c r="C36" s="183"/>
      <c r="D36" s="183"/>
      <c r="E36" s="183"/>
      <c r="F36" s="183"/>
      <c r="G36" s="183"/>
      <c r="H36" s="183"/>
      <c r="I36" s="183"/>
      <c r="J36" s="183"/>
      <c r="K36" s="183"/>
      <c r="L36" s="183"/>
      <c r="M36" s="183"/>
      <c r="N36" s="183"/>
      <c r="O36" s="183"/>
      <c r="P36" s="183"/>
      <c r="Q36" s="183"/>
      <c r="R36" s="183"/>
      <c r="S36" s="183"/>
      <c r="T36" s="184"/>
    </row>
    <row r="37" spans="1:20">
      <c r="A37" s="285"/>
      <c r="B37" s="182"/>
      <c r="C37" s="183"/>
      <c r="D37" s="183"/>
      <c r="E37" s="183"/>
      <c r="F37" s="183"/>
      <c r="G37" s="183"/>
      <c r="H37" s="183"/>
      <c r="I37" s="183"/>
      <c r="J37" s="183"/>
      <c r="K37" s="183"/>
      <c r="L37" s="183"/>
      <c r="M37" s="183"/>
      <c r="N37" s="183"/>
      <c r="O37" s="183"/>
      <c r="P37" s="183"/>
      <c r="Q37" s="183"/>
      <c r="R37" s="183"/>
      <c r="S37" s="183"/>
      <c r="T37" s="184"/>
    </row>
    <row r="38" spans="1:20">
      <c r="A38" s="285"/>
      <c r="B38" s="182"/>
      <c r="C38" s="183"/>
      <c r="D38" s="183"/>
      <c r="E38" s="183"/>
      <c r="F38" s="183"/>
      <c r="G38" s="183"/>
      <c r="H38" s="183"/>
      <c r="I38" s="183"/>
      <c r="J38" s="183"/>
      <c r="K38" s="183"/>
      <c r="L38" s="183"/>
      <c r="M38" s="183"/>
      <c r="N38" s="183"/>
      <c r="O38" s="183"/>
      <c r="P38" s="183"/>
      <c r="Q38" s="183"/>
      <c r="R38" s="183"/>
      <c r="S38" s="183"/>
      <c r="T38" s="184"/>
    </row>
    <row r="39" spans="1:20">
      <c r="A39" s="285"/>
      <c r="B39" s="182"/>
      <c r="C39" s="183"/>
      <c r="D39" s="183"/>
      <c r="E39" s="183"/>
      <c r="F39" s="183"/>
      <c r="G39" s="183"/>
      <c r="H39" s="183"/>
      <c r="I39" s="183"/>
      <c r="J39" s="183"/>
      <c r="K39" s="183"/>
      <c r="L39" s="183"/>
      <c r="M39" s="183"/>
      <c r="N39" s="183"/>
      <c r="O39" s="183"/>
      <c r="P39" s="183"/>
      <c r="Q39" s="183"/>
      <c r="R39" s="183"/>
      <c r="S39" s="183"/>
      <c r="T39" s="184"/>
    </row>
    <row r="40" spans="1:20">
      <c r="A40" s="285"/>
      <c r="B40" s="182"/>
      <c r="C40" s="183"/>
      <c r="D40" s="183"/>
      <c r="E40" s="183"/>
      <c r="F40" s="183"/>
      <c r="G40" s="183"/>
      <c r="H40" s="183"/>
      <c r="I40" s="183"/>
      <c r="J40" s="183"/>
      <c r="K40" s="183"/>
      <c r="L40" s="183"/>
      <c r="M40" s="183"/>
      <c r="N40" s="183"/>
      <c r="O40" s="183"/>
      <c r="P40" s="183"/>
      <c r="Q40" s="183"/>
      <c r="R40" s="183"/>
      <c r="S40" s="183"/>
      <c r="T40" s="184"/>
    </row>
    <row r="41" spans="1:20">
      <c r="A41" s="285"/>
      <c r="B41" s="182"/>
      <c r="C41" s="183"/>
      <c r="D41" s="183"/>
      <c r="E41" s="183"/>
      <c r="F41" s="183"/>
      <c r="G41" s="183"/>
      <c r="H41" s="183"/>
      <c r="I41" s="183"/>
      <c r="J41" s="183"/>
      <c r="K41" s="183"/>
      <c r="L41" s="183"/>
      <c r="M41" s="183"/>
      <c r="N41" s="183"/>
      <c r="O41" s="183"/>
      <c r="P41" s="183"/>
      <c r="Q41" s="183"/>
      <c r="R41" s="183"/>
      <c r="S41" s="183"/>
      <c r="T41" s="184"/>
    </row>
    <row r="42" spans="1:20">
      <c r="A42" s="285"/>
      <c r="B42" s="182"/>
      <c r="C42" s="183"/>
      <c r="D42" s="183"/>
      <c r="E42" s="183"/>
      <c r="F42" s="183"/>
      <c r="G42" s="183"/>
      <c r="H42" s="183"/>
      <c r="I42" s="183"/>
      <c r="J42" s="183"/>
      <c r="K42" s="183"/>
      <c r="L42" s="183"/>
      <c r="M42" s="183"/>
      <c r="N42" s="183"/>
      <c r="O42" s="183"/>
      <c r="P42" s="183"/>
      <c r="Q42" s="183"/>
      <c r="R42" s="183"/>
      <c r="S42" s="183"/>
      <c r="T42" s="184"/>
    </row>
    <row r="43" spans="1:20">
      <c r="A43" s="285"/>
      <c r="B43" s="182"/>
      <c r="C43" s="183"/>
      <c r="D43" s="183"/>
      <c r="E43" s="183"/>
      <c r="F43" s="183"/>
      <c r="G43" s="183"/>
      <c r="H43" s="183"/>
      <c r="I43" s="183"/>
      <c r="J43" s="183"/>
      <c r="K43" s="183"/>
      <c r="L43" s="183"/>
      <c r="M43" s="183"/>
      <c r="N43" s="183"/>
      <c r="O43" s="183"/>
      <c r="P43" s="183"/>
      <c r="Q43" s="183"/>
      <c r="R43" s="183"/>
      <c r="S43" s="183"/>
      <c r="T43" s="184"/>
    </row>
    <row r="44" spans="1:20">
      <c r="A44" s="285"/>
      <c r="B44" s="182"/>
      <c r="C44" s="183"/>
      <c r="D44" s="183"/>
      <c r="E44" s="183"/>
      <c r="F44" s="183"/>
      <c r="G44" s="183"/>
      <c r="H44" s="183"/>
      <c r="I44" s="183"/>
      <c r="J44" s="183"/>
      <c r="K44" s="183"/>
      <c r="L44" s="183"/>
      <c r="M44" s="183"/>
      <c r="N44" s="183"/>
      <c r="O44" s="183"/>
      <c r="P44" s="183"/>
      <c r="Q44" s="183"/>
      <c r="R44" s="183"/>
      <c r="S44" s="183"/>
      <c r="T44" s="184"/>
    </row>
    <row r="45" spans="1:20">
      <c r="A45" s="285"/>
      <c r="B45" s="182"/>
      <c r="C45" s="183"/>
      <c r="D45" s="183"/>
      <c r="E45" s="183"/>
      <c r="F45" s="183"/>
      <c r="G45" s="183"/>
      <c r="H45" s="183"/>
      <c r="I45" s="183"/>
      <c r="J45" s="183"/>
      <c r="K45" s="183"/>
      <c r="L45" s="183"/>
      <c r="M45" s="183"/>
      <c r="N45" s="183"/>
      <c r="O45" s="183"/>
      <c r="P45" s="183"/>
      <c r="Q45" s="183"/>
      <c r="R45" s="183"/>
      <c r="S45" s="183"/>
      <c r="T45" s="184"/>
    </row>
    <row r="46" spans="1:20">
      <c r="A46" s="285"/>
      <c r="B46" s="182"/>
      <c r="C46" s="183"/>
      <c r="D46" s="183"/>
      <c r="E46" s="183"/>
      <c r="F46" s="183"/>
      <c r="G46" s="183"/>
      <c r="H46" s="183"/>
      <c r="I46" s="183"/>
      <c r="J46" s="183"/>
      <c r="K46" s="183"/>
      <c r="L46" s="183"/>
      <c r="M46" s="183"/>
      <c r="N46" s="183"/>
      <c r="O46" s="183"/>
      <c r="P46" s="183"/>
      <c r="Q46" s="183"/>
      <c r="R46" s="183"/>
      <c r="S46" s="183"/>
      <c r="T46" s="184"/>
    </row>
    <row r="47" spans="1:20">
      <c r="A47" s="285"/>
      <c r="B47" s="182"/>
      <c r="C47" s="183"/>
      <c r="D47" s="183"/>
      <c r="E47" s="183"/>
      <c r="F47" s="183"/>
      <c r="G47" s="183"/>
      <c r="H47" s="183"/>
      <c r="I47" s="183"/>
      <c r="J47" s="183"/>
      <c r="K47" s="183"/>
      <c r="L47" s="183"/>
      <c r="M47" s="183"/>
      <c r="N47" s="183"/>
      <c r="O47" s="183"/>
      <c r="P47" s="183"/>
      <c r="Q47" s="183"/>
      <c r="R47" s="183"/>
      <c r="S47" s="183"/>
      <c r="T47" s="184"/>
    </row>
    <row r="48" spans="1:20">
      <c r="A48" s="285"/>
      <c r="B48" s="182"/>
      <c r="C48" s="183"/>
      <c r="D48" s="183"/>
      <c r="E48" s="183"/>
      <c r="F48" s="183"/>
      <c r="G48" s="183"/>
      <c r="H48" s="183"/>
      <c r="I48" s="183"/>
      <c r="J48" s="183"/>
      <c r="K48" s="183"/>
      <c r="L48" s="183"/>
      <c r="M48" s="183"/>
      <c r="N48" s="183"/>
      <c r="O48" s="183"/>
      <c r="P48" s="183"/>
      <c r="Q48" s="183"/>
      <c r="R48" s="183"/>
      <c r="S48" s="183"/>
      <c r="T48" s="184"/>
    </row>
    <row r="49" spans="1:20">
      <c r="A49" s="285"/>
      <c r="B49" s="182"/>
      <c r="C49" s="183"/>
      <c r="D49" s="183"/>
      <c r="E49" s="183"/>
      <c r="F49" s="183"/>
      <c r="G49" s="183"/>
      <c r="H49" s="183"/>
      <c r="I49" s="183"/>
      <c r="J49" s="183"/>
      <c r="K49" s="183"/>
      <c r="L49" s="183"/>
      <c r="M49" s="183"/>
      <c r="N49" s="183"/>
      <c r="O49" s="183"/>
      <c r="P49" s="183"/>
      <c r="Q49" s="183"/>
      <c r="R49" s="183"/>
      <c r="S49" s="183"/>
      <c r="T49" s="184"/>
    </row>
    <row r="50" spans="1:20">
      <c r="A50" s="285"/>
      <c r="B50" s="182"/>
      <c r="C50" s="183"/>
      <c r="D50" s="183"/>
      <c r="E50" s="183"/>
      <c r="F50" s="183"/>
      <c r="G50" s="183"/>
      <c r="H50" s="183"/>
      <c r="I50" s="183"/>
      <c r="J50" s="183"/>
      <c r="K50" s="183"/>
      <c r="L50" s="183"/>
      <c r="M50" s="183"/>
      <c r="N50" s="183"/>
      <c r="O50" s="183"/>
      <c r="P50" s="183"/>
      <c r="Q50" s="183"/>
      <c r="R50" s="183"/>
      <c r="S50" s="183"/>
      <c r="T50" s="184"/>
    </row>
    <row r="51" spans="1:20">
      <c r="A51" s="285"/>
      <c r="B51" s="182"/>
      <c r="C51" s="183"/>
      <c r="D51" s="183"/>
      <c r="E51" s="183"/>
      <c r="F51" s="183"/>
      <c r="G51" s="183"/>
      <c r="H51" s="183"/>
      <c r="I51" s="183"/>
      <c r="J51" s="183"/>
      <c r="K51" s="183"/>
      <c r="L51" s="183"/>
      <c r="M51" s="183"/>
      <c r="N51" s="183"/>
      <c r="O51" s="183"/>
      <c r="P51" s="183"/>
      <c r="Q51" s="183"/>
      <c r="R51" s="183"/>
      <c r="S51" s="183"/>
      <c r="T51" s="184"/>
    </row>
    <row r="52" spans="1:20">
      <c r="A52" s="285"/>
      <c r="B52" s="182"/>
      <c r="C52" s="183"/>
      <c r="D52" s="183"/>
      <c r="E52" s="183"/>
      <c r="F52" s="183"/>
      <c r="G52" s="183"/>
      <c r="H52" s="183"/>
      <c r="I52" s="183"/>
      <c r="J52" s="183"/>
      <c r="K52" s="183"/>
      <c r="L52" s="183"/>
      <c r="M52" s="183"/>
      <c r="N52" s="183"/>
      <c r="O52" s="183"/>
      <c r="P52" s="183"/>
      <c r="Q52" s="183"/>
      <c r="R52" s="183"/>
      <c r="S52" s="183"/>
      <c r="T52" s="184"/>
    </row>
    <row r="53" spans="1:20">
      <c r="A53" s="285"/>
      <c r="B53" s="182"/>
      <c r="C53" s="183"/>
      <c r="D53" s="183"/>
      <c r="E53" s="183"/>
      <c r="F53" s="183"/>
      <c r="G53" s="183"/>
      <c r="H53" s="183"/>
      <c r="I53" s="183"/>
      <c r="J53" s="183"/>
      <c r="K53" s="183"/>
      <c r="L53" s="183"/>
      <c r="M53" s="183"/>
      <c r="N53" s="183"/>
      <c r="O53" s="183"/>
      <c r="P53" s="183"/>
      <c r="Q53" s="183"/>
      <c r="R53" s="183"/>
      <c r="S53" s="183"/>
      <c r="T53" s="184"/>
    </row>
    <row r="54" spans="1:20">
      <c r="A54" s="285"/>
      <c r="B54" s="182"/>
      <c r="C54" s="183"/>
      <c r="D54" s="183"/>
      <c r="E54" s="183"/>
      <c r="F54" s="183"/>
      <c r="G54" s="183"/>
      <c r="H54" s="183"/>
      <c r="I54" s="183"/>
      <c r="J54" s="183"/>
      <c r="K54" s="183"/>
      <c r="L54" s="183"/>
      <c r="M54" s="183"/>
      <c r="N54" s="183"/>
      <c r="O54" s="183"/>
      <c r="P54" s="183"/>
      <c r="Q54" s="183"/>
      <c r="R54" s="183"/>
      <c r="S54" s="183"/>
      <c r="T54" s="184"/>
    </row>
    <row r="55" spans="1:20">
      <c r="A55" s="285"/>
      <c r="B55" s="182"/>
      <c r="C55" s="183"/>
      <c r="D55" s="183"/>
      <c r="E55" s="183"/>
      <c r="F55" s="183"/>
      <c r="G55" s="183"/>
      <c r="H55" s="183"/>
      <c r="I55" s="183"/>
      <c r="J55" s="183"/>
      <c r="K55" s="183"/>
      <c r="L55" s="183"/>
      <c r="M55" s="183"/>
      <c r="N55" s="183"/>
      <c r="O55" s="183"/>
      <c r="P55" s="183"/>
      <c r="Q55" s="183"/>
      <c r="R55" s="183"/>
      <c r="S55" s="183"/>
      <c r="T55" s="184"/>
    </row>
    <row r="56" spans="1:20" ht="13.5" thickBot="1">
      <c r="A56" s="286"/>
      <c r="B56" s="185"/>
      <c r="C56" s="186"/>
      <c r="D56" s="186"/>
      <c r="E56" s="186"/>
      <c r="F56" s="186"/>
      <c r="G56" s="186"/>
      <c r="H56" s="186"/>
      <c r="I56" s="186"/>
      <c r="J56" s="186"/>
      <c r="K56" s="186"/>
      <c r="L56" s="186"/>
      <c r="M56" s="186"/>
      <c r="N56" s="186"/>
      <c r="O56" s="186"/>
      <c r="P56" s="186"/>
      <c r="Q56" s="186"/>
      <c r="R56" s="186"/>
      <c r="S56" s="186"/>
      <c r="T56" s="187"/>
    </row>
    <row r="57" spans="1:20">
      <c r="A57" s="290" t="s">
        <v>1104</v>
      </c>
      <c r="B57" s="292" t="s">
        <v>1139</v>
      </c>
      <c r="C57" s="274"/>
      <c r="D57" s="274"/>
      <c r="E57" s="274"/>
      <c r="F57" s="274"/>
      <c r="G57" s="274"/>
      <c r="H57" s="274"/>
      <c r="I57" s="274"/>
      <c r="J57" s="274"/>
      <c r="K57" s="274"/>
      <c r="L57" s="274"/>
      <c r="M57" s="274"/>
      <c r="N57" s="274"/>
      <c r="O57" s="274"/>
      <c r="P57" s="274"/>
      <c r="Q57" s="274"/>
      <c r="R57" s="274"/>
      <c r="S57" s="274"/>
      <c r="T57" s="275"/>
    </row>
    <row r="58" spans="1:20">
      <c r="A58" s="291"/>
      <c r="B58" s="293"/>
      <c r="C58" s="294"/>
      <c r="D58" s="294"/>
      <c r="E58" s="294"/>
      <c r="F58" s="294"/>
      <c r="G58" s="294"/>
      <c r="H58" s="294"/>
      <c r="I58" s="294"/>
      <c r="J58" s="294"/>
      <c r="K58" s="294"/>
      <c r="L58" s="294"/>
      <c r="M58" s="294"/>
      <c r="N58" s="294"/>
      <c r="O58" s="294"/>
      <c r="P58" s="294"/>
      <c r="Q58" s="294"/>
      <c r="R58" s="294"/>
      <c r="S58" s="294"/>
      <c r="T58" s="295"/>
    </row>
    <row r="59" spans="1:20" ht="13.5" thickBot="1">
      <c r="A59" s="283"/>
      <c r="B59" s="276"/>
      <c r="C59" s="277"/>
      <c r="D59" s="277"/>
      <c r="E59" s="277"/>
      <c r="F59" s="277"/>
      <c r="G59" s="277"/>
      <c r="H59" s="277"/>
      <c r="I59" s="277"/>
      <c r="J59" s="277"/>
      <c r="K59" s="277"/>
      <c r="L59" s="277"/>
      <c r="M59" s="277"/>
      <c r="N59" s="277"/>
      <c r="O59" s="277"/>
      <c r="P59" s="277"/>
      <c r="Q59" s="277"/>
      <c r="R59" s="277"/>
      <c r="S59" s="277"/>
      <c r="T59" s="278"/>
    </row>
    <row r="60" spans="1:20">
      <c r="A60" s="282" t="s">
        <v>1105</v>
      </c>
      <c r="B60" s="193"/>
      <c r="C60" s="194"/>
      <c r="D60" s="194"/>
      <c r="E60" s="194"/>
      <c r="F60" s="194"/>
      <c r="G60" s="194"/>
      <c r="H60" s="194"/>
      <c r="I60" s="194"/>
      <c r="J60" s="194"/>
      <c r="K60" s="194"/>
      <c r="L60" s="194"/>
      <c r="M60" s="194"/>
      <c r="N60" s="194"/>
      <c r="O60" s="194"/>
      <c r="P60" s="194"/>
      <c r="Q60" s="194"/>
      <c r="R60" s="194"/>
      <c r="S60" s="194"/>
      <c r="T60" s="195"/>
    </row>
    <row r="61" spans="1:20" ht="14">
      <c r="A61" s="296"/>
      <c r="B61" s="204" t="s">
        <v>1106</v>
      </c>
      <c r="C61" s="183"/>
      <c r="D61" s="183"/>
      <c r="E61" s="183"/>
      <c r="F61" s="183"/>
      <c r="G61" s="183"/>
      <c r="H61" s="183"/>
      <c r="I61" s="183"/>
      <c r="J61" s="183"/>
      <c r="K61" s="183"/>
      <c r="L61" s="183"/>
      <c r="M61" s="183"/>
      <c r="N61" s="183"/>
      <c r="O61" s="183"/>
      <c r="P61" s="183"/>
      <c r="Q61" s="183"/>
      <c r="R61" s="183"/>
      <c r="S61" s="183"/>
      <c r="T61" s="184"/>
    </row>
    <row r="62" spans="1:20" ht="14">
      <c r="A62" s="296"/>
      <c r="B62" s="204"/>
      <c r="C62" s="183"/>
      <c r="D62" s="183"/>
      <c r="E62" s="183"/>
      <c r="F62" s="183"/>
      <c r="G62" s="183"/>
      <c r="H62" s="183"/>
      <c r="I62" s="183"/>
      <c r="J62" s="183"/>
      <c r="K62" s="183"/>
      <c r="L62" s="183"/>
      <c r="M62" s="183"/>
      <c r="N62" s="183"/>
      <c r="O62" s="183"/>
      <c r="P62" s="183"/>
      <c r="Q62" s="183"/>
      <c r="R62" s="183"/>
      <c r="S62" s="183"/>
      <c r="T62" s="184"/>
    </row>
    <row r="63" spans="1:20">
      <c r="A63" s="291"/>
      <c r="B63" s="182"/>
      <c r="C63" s="183"/>
      <c r="D63" s="183"/>
      <c r="E63" s="183"/>
      <c r="F63" s="183"/>
      <c r="G63" s="183"/>
      <c r="H63" s="183"/>
      <c r="I63" s="183"/>
      <c r="J63" s="183"/>
      <c r="K63" s="183"/>
      <c r="L63" s="183"/>
      <c r="M63" s="183"/>
      <c r="N63" s="183"/>
      <c r="O63" s="183"/>
      <c r="P63" s="183"/>
      <c r="Q63" s="183"/>
      <c r="R63" s="183"/>
      <c r="S63" s="183"/>
      <c r="T63" s="184"/>
    </row>
    <row r="64" spans="1:20" ht="13.5" thickBot="1">
      <c r="A64" s="283"/>
      <c r="B64" s="185"/>
      <c r="C64" s="186"/>
      <c r="D64" s="186"/>
      <c r="E64" s="186"/>
      <c r="F64" s="186"/>
      <c r="G64" s="186"/>
      <c r="H64" s="186"/>
      <c r="I64" s="186"/>
      <c r="J64" s="186"/>
      <c r="K64" s="186"/>
      <c r="L64" s="186"/>
      <c r="M64" s="186"/>
      <c r="N64" s="186"/>
      <c r="O64" s="186"/>
      <c r="P64" s="186"/>
      <c r="Q64" s="186"/>
      <c r="R64" s="186"/>
      <c r="S64" s="186"/>
      <c r="T64" s="187"/>
    </row>
    <row r="65" spans="1:20">
      <c r="A65" s="282" t="s">
        <v>1107</v>
      </c>
      <c r="B65" s="273" t="s">
        <v>1138</v>
      </c>
      <c r="C65" s="274"/>
      <c r="D65" s="274"/>
      <c r="E65" s="274"/>
      <c r="F65" s="274"/>
      <c r="G65" s="274"/>
      <c r="H65" s="274"/>
      <c r="I65" s="274"/>
      <c r="J65" s="274"/>
      <c r="K65" s="274"/>
      <c r="L65" s="274"/>
      <c r="M65" s="274"/>
      <c r="N65" s="274"/>
      <c r="O65" s="274"/>
      <c r="P65" s="274"/>
      <c r="Q65" s="274"/>
      <c r="R65" s="274"/>
      <c r="S65" s="274"/>
      <c r="T65" s="275"/>
    </row>
    <row r="66" spans="1:20" ht="13.5" thickBot="1">
      <c r="A66" s="283"/>
      <c r="B66" s="276"/>
      <c r="C66" s="277"/>
      <c r="D66" s="277"/>
      <c r="E66" s="277"/>
      <c r="F66" s="277"/>
      <c r="G66" s="277"/>
      <c r="H66" s="277"/>
      <c r="I66" s="277"/>
      <c r="J66" s="277"/>
      <c r="K66" s="277"/>
      <c r="L66" s="277"/>
      <c r="M66" s="277"/>
      <c r="N66" s="277"/>
      <c r="O66" s="277"/>
      <c r="P66" s="277"/>
      <c r="Q66" s="277"/>
      <c r="R66" s="277"/>
      <c r="S66" s="277"/>
      <c r="T66" s="278"/>
    </row>
    <row r="67" spans="1:20">
      <c r="A67" s="284" t="s">
        <v>1108</v>
      </c>
      <c r="B67" s="182"/>
      <c r="C67" s="183"/>
      <c r="D67" s="183"/>
      <c r="E67" s="183"/>
      <c r="F67" s="183"/>
      <c r="G67" s="183"/>
      <c r="H67" s="183"/>
      <c r="I67" s="183"/>
      <c r="J67" s="183"/>
      <c r="K67" s="183"/>
      <c r="L67" s="183"/>
      <c r="M67" s="183"/>
      <c r="N67" s="183"/>
      <c r="O67" s="183"/>
      <c r="P67" s="183"/>
      <c r="Q67" s="183"/>
      <c r="R67" s="183"/>
      <c r="S67" s="183"/>
      <c r="T67" s="184"/>
    </row>
    <row r="68" spans="1:20" ht="14">
      <c r="A68" s="285"/>
      <c r="B68" s="279" t="s">
        <v>1749</v>
      </c>
      <c r="C68" s="280"/>
      <c r="D68" s="280"/>
      <c r="E68" s="280"/>
      <c r="F68" s="280"/>
      <c r="G68" s="280"/>
      <c r="H68" s="280"/>
      <c r="I68" s="280"/>
      <c r="J68" s="280"/>
      <c r="K68" s="280"/>
      <c r="L68" s="280"/>
      <c r="M68" s="280"/>
      <c r="N68" s="280"/>
      <c r="O68" s="280"/>
      <c r="P68" s="280"/>
      <c r="Q68" s="280"/>
      <c r="R68" s="280"/>
      <c r="S68" s="280"/>
      <c r="T68" s="281"/>
    </row>
    <row r="69" spans="1:20">
      <c r="A69" s="285"/>
      <c r="B69" s="182"/>
      <c r="C69" s="183"/>
      <c r="D69" s="183"/>
      <c r="E69" s="183"/>
      <c r="F69" s="183"/>
      <c r="G69" s="178"/>
      <c r="H69" s="178"/>
      <c r="I69" s="178"/>
      <c r="J69" s="178"/>
      <c r="K69" s="178"/>
      <c r="L69" s="178"/>
      <c r="M69" s="178"/>
      <c r="N69" s="183"/>
      <c r="O69" s="183"/>
      <c r="P69" s="183"/>
      <c r="Q69" s="183"/>
      <c r="R69" s="183"/>
      <c r="S69" s="183"/>
      <c r="T69" s="184"/>
    </row>
    <row r="70" spans="1:20">
      <c r="A70" s="285"/>
      <c r="B70" s="182"/>
      <c r="C70" s="183"/>
      <c r="D70" s="183"/>
      <c r="E70" s="183"/>
      <c r="F70" s="183"/>
      <c r="G70" s="178"/>
      <c r="H70" s="178"/>
      <c r="I70" s="178"/>
      <c r="J70" s="178"/>
      <c r="K70" s="178"/>
      <c r="L70" s="178"/>
      <c r="M70" s="178"/>
      <c r="N70" s="183"/>
      <c r="O70" s="183"/>
      <c r="P70" s="183"/>
      <c r="Q70" s="183"/>
      <c r="R70" s="183"/>
      <c r="S70" s="183"/>
      <c r="T70" s="184"/>
    </row>
    <row r="71" spans="1:20">
      <c r="A71" s="285"/>
      <c r="B71" s="182"/>
      <c r="C71" s="183"/>
      <c r="D71" s="183"/>
      <c r="E71" s="183"/>
      <c r="F71" s="183"/>
      <c r="G71" s="178"/>
      <c r="H71" s="178"/>
      <c r="I71" s="178"/>
      <c r="J71" s="178"/>
      <c r="K71" s="178"/>
      <c r="L71" s="178"/>
      <c r="M71" s="178"/>
      <c r="N71" s="183"/>
      <c r="O71" s="183"/>
      <c r="P71" s="183"/>
      <c r="Q71" s="183"/>
      <c r="R71" s="183"/>
      <c r="S71" s="183"/>
      <c r="T71" s="184"/>
    </row>
    <row r="72" spans="1:20">
      <c r="A72" s="285"/>
      <c r="B72" s="182"/>
      <c r="C72" s="183"/>
      <c r="D72" s="183"/>
      <c r="E72" s="183"/>
      <c r="F72" s="183"/>
      <c r="G72" s="183"/>
      <c r="H72" s="183"/>
      <c r="I72" s="183"/>
      <c r="J72" s="183"/>
      <c r="K72" s="183"/>
      <c r="L72" s="183"/>
      <c r="M72" s="183"/>
      <c r="N72" s="183"/>
      <c r="O72" s="183"/>
      <c r="P72" s="183"/>
      <c r="Q72" s="183"/>
      <c r="R72" s="183"/>
      <c r="S72" s="183"/>
      <c r="T72" s="184"/>
    </row>
    <row r="73" spans="1:20">
      <c r="A73" s="285"/>
      <c r="B73" s="182"/>
      <c r="C73" s="183"/>
      <c r="D73" s="183"/>
      <c r="E73" s="183"/>
      <c r="F73" s="183"/>
      <c r="G73" s="183"/>
      <c r="H73" s="183"/>
      <c r="I73" s="183"/>
      <c r="J73" s="183"/>
      <c r="K73" s="183"/>
      <c r="L73" s="183"/>
      <c r="M73" s="183"/>
      <c r="N73" s="183"/>
      <c r="O73" s="183"/>
      <c r="P73" s="183"/>
      <c r="Q73" s="183"/>
      <c r="R73" s="183"/>
      <c r="S73" s="183"/>
      <c r="T73" s="184"/>
    </row>
    <row r="74" spans="1:20">
      <c r="A74" s="285"/>
      <c r="B74" s="182"/>
      <c r="C74" s="183"/>
      <c r="D74" s="183"/>
      <c r="E74" s="183"/>
      <c r="F74" s="183"/>
      <c r="G74" s="183"/>
      <c r="H74" s="183"/>
      <c r="I74" s="183"/>
      <c r="J74" s="183"/>
      <c r="K74" s="183"/>
      <c r="L74" s="183"/>
      <c r="M74" s="183"/>
      <c r="N74" s="183"/>
      <c r="O74" s="183"/>
      <c r="P74" s="183"/>
      <c r="Q74" s="183"/>
      <c r="R74" s="183"/>
      <c r="S74" s="183"/>
      <c r="T74" s="184"/>
    </row>
    <row r="75" spans="1:20">
      <c r="A75" s="285"/>
      <c r="B75" s="182"/>
      <c r="C75" s="183"/>
      <c r="D75" s="183"/>
      <c r="E75" s="183"/>
      <c r="F75" s="183"/>
      <c r="G75" s="183"/>
      <c r="H75" s="183"/>
      <c r="I75" s="183"/>
      <c r="J75" s="183"/>
      <c r="K75" s="183"/>
      <c r="L75" s="183"/>
      <c r="M75" s="183"/>
      <c r="N75" s="183"/>
      <c r="O75" s="183"/>
      <c r="P75" s="183"/>
      <c r="Q75" s="183"/>
      <c r="R75" s="183"/>
      <c r="S75" s="183"/>
      <c r="T75" s="184"/>
    </row>
    <row r="76" spans="1:20">
      <c r="A76" s="285"/>
      <c r="B76" s="182"/>
      <c r="C76" s="183"/>
      <c r="D76" s="183"/>
      <c r="E76" s="183"/>
      <c r="F76" s="183"/>
      <c r="G76" s="183"/>
      <c r="H76" s="183"/>
      <c r="I76" s="183"/>
      <c r="J76" s="183"/>
      <c r="K76" s="183"/>
      <c r="L76" s="183"/>
      <c r="M76" s="183"/>
      <c r="N76" s="183"/>
      <c r="O76" s="183"/>
      <c r="P76" s="183"/>
      <c r="Q76" s="183"/>
      <c r="R76" s="183"/>
      <c r="S76" s="183"/>
      <c r="T76" s="184"/>
    </row>
    <row r="77" spans="1:20">
      <c r="A77" s="285"/>
      <c r="B77" s="182"/>
      <c r="C77" s="183"/>
      <c r="D77" s="183"/>
      <c r="E77" s="183"/>
      <c r="F77" s="183"/>
      <c r="G77" s="183"/>
      <c r="H77" s="183"/>
      <c r="I77" s="183"/>
      <c r="J77" s="183"/>
      <c r="K77" s="183"/>
      <c r="L77" s="183"/>
      <c r="M77" s="183"/>
      <c r="N77" s="183"/>
      <c r="O77" s="183"/>
      <c r="P77" s="183"/>
      <c r="Q77" s="183"/>
      <c r="R77" s="183"/>
      <c r="S77" s="183"/>
      <c r="T77" s="184"/>
    </row>
    <row r="78" spans="1:20">
      <c r="A78" s="285"/>
      <c r="B78" s="182"/>
      <c r="C78" s="183"/>
      <c r="D78" s="183"/>
      <c r="E78" s="183"/>
      <c r="F78" s="183"/>
      <c r="G78" s="183"/>
      <c r="H78" s="183"/>
      <c r="I78" s="183"/>
      <c r="J78" s="183"/>
      <c r="K78" s="183"/>
      <c r="L78" s="183"/>
      <c r="M78" s="183"/>
      <c r="N78" s="183"/>
      <c r="O78" s="183"/>
      <c r="P78" s="183"/>
      <c r="Q78" s="183"/>
      <c r="R78" s="183"/>
      <c r="S78" s="183"/>
      <c r="T78" s="184"/>
    </row>
    <row r="79" spans="1:20">
      <c r="A79" s="285"/>
      <c r="B79" s="182"/>
      <c r="C79" s="183"/>
      <c r="D79" s="183"/>
      <c r="E79" s="183"/>
      <c r="F79" s="183"/>
      <c r="G79" s="183"/>
      <c r="H79" s="183"/>
      <c r="I79" s="183"/>
      <c r="J79" s="183"/>
      <c r="K79" s="183"/>
      <c r="L79" s="183"/>
      <c r="M79" s="183"/>
      <c r="N79" s="183"/>
      <c r="O79" s="183"/>
      <c r="P79" s="183"/>
      <c r="Q79" s="183"/>
      <c r="R79" s="183"/>
      <c r="S79" s="183"/>
      <c r="T79" s="184"/>
    </row>
    <row r="80" spans="1:20">
      <c r="A80" s="285"/>
      <c r="B80" s="182"/>
      <c r="C80" s="183"/>
      <c r="D80" s="183"/>
      <c r="E80" s="183"/>
      <c r="F80" s="183"/>
      <c r="G80" s="183"/>
      <c r="H80" s="183"/>
      <c r="I80" s="183"/>
      <c r="J80" s="183"/>
      <c r="K80" s="183"/>
      <c r="L80" s="183"/>
      <c r="M80" s="183"/>
      <c r="N80" s="183"/>
      <c r="O80" s="183"/>
      <c r="P80" s="183"/>
      <c r="Q80" s="183"/>
      <c r="R80" s="183"/>
      <c r="S80" s="183"/>
      <c r="T80" s="184"/>
    </row>
    <row r="81" spans="1:20">
      <c r="A81" s="285"/>
      <c r="B81" s="182"/>
      <c r="C81" s="183"/>
      <c r="D81" s="183"/>
      <c r="E81" s="183"/>
      <c r="F81" s="183"/>
      <c r="G81" s="183"/>
      <c r="H81" s="183"/>
      <c r="I81" s="183"/>
      <c r="J81" s="183"/>
      <c r="K81" s="183"/>
      <c r="L81" s="183"/>
      <c r="M81" s="183"/>
      <c r="N81" s="183"/>
      <c r="O81" s="183"/>
      <c r="P81" s="183"/>
      <c r="Q81" s="183"/>
      <c r="R81" s="183"/>
      <c r="S81" s="183"/>
      <c r="T81" s="184"/>
    </row>
    <row r="82" spans="1:20">
      <c r="A82" s="285"/>
      <c r="B82" s="182"/>
      <c r="C82" s="183"/>
      <c r="D82" s="183"/>
      <c r="E82" s="183"/>
      <c r="F82" s="183"/>
      <c r="G82" s="183"/>
      <c r="H82" s="183"/>
      <c r="I82" s="183"/>
      <c r="J82" s="183"/>
      <c r="K82" s="183"/>
      <c r="L82" s="183"/>
      <c r="M82" s="183"/>
      <c r="N82" s="183"/>
      <c r="O82" s="183"/>
      <c r="P82" s="183"/>
      <c r="Q82" s="183"/>
      <c r="R82" s="183"/>
      <c r="S82" s="183"/>
      <c r="T82" s="184"/>
    </row>
    <row r="83" spans="1:20">
      <c r="A83" s="285"/>
      <c r="B83" s="182"/>
      <c r="C83" s="183"/>
      <c r="D83" s="183"/>
      <c r="E83" s="183"/>
      <c r="F83" s="183"/>
      <c r="G83" s="183"/>
      <c r="H83" s="183"/>
      <c r="I83" s="183"/>
      <c r="J83" s="183"/>
      <c r="K83" s="183"/>
      <c r="L83" s="183"/>
      <c r="M83" s="183"/>
      <c r="N83" s="183"/>
      <c r="O83" s="183"/>
      <c r="P83" s="183"/>
      <c r="Q83" s="183"/>
      <c r="R83" s="183"/>
      <c r="S83" s="183"/>
      <c r="T83" s="184"/>
    </row>
    <row r="84" spans="1:20">
      <c r="A84" s="285"/>
      <c r="B84" s="182"/>
      <c r="C84" s="183"/>
      <c r="D84" s="183"/>
      <c r="E84" s="183"/>
      <c r="F84" s="183"/>
      <c r="G84" s="183"/>
      <c r="H84" s="183"/>
      <c r="I84" s="183"/>
      <c r="J84" s="183"/>
      <c r="K84" s="183"/>
      <c r="L84" s="183"/>
      <c r="M84" s="183"/>
      <c r="N84" s="183"/>
      <c r="O84" s="183"/>
      <c r="P84" s="183"/>
      <c r="Q84" s="183"/>
      <c r="R84" s="183"/>
      <c r="S84" s="183"/>
      <c r="T84" s="184"/>
    </row>
    <row r="85" spans="1:20">
      <c r="A85" s="285"/>
      <c r="B85" s="182" t="s">
        <v>1109</v>
      </c>
      <c r="C85" s="183"/>
      <c r="D85" s="183"/>
      <c r="E85" s="183"/>
      <c r="F85" s="183"/>
      <c r="G85" s="183"/>
      <c r="H85" s="183"/>
      <c r="I85" s="183"/>
      <c r="J85" s="183"/>
      <c r="K85" s="183"/>
      <c r="L85" s="183"/>
      <c r="M85" s="183"/>
      <c r="N85" s="183"/>
      <c r="O85" s="183"/>
      <c r="P85" s="183"/>
      <c r="Q85" s="183"/>
      <c r="R85" s="183"/>
      <c r="S85" s="183"/>
      <c r="T85" s="184"/>
    </row>
    <row r="86" spans="1:20">
      <c r="A86" s="285"/>
      <c r="B86" s="182"/>
      <c r="C86" s="183"/>
      <c r="D86" s="183"/>
      <c r="E86" s="183"/>
      <c r="F86" s="183"/>
      <c r="G86" s="183"/>
      <c r="H86" s="183"/>
      <c r="I86" s="183"/>
      <c r="J86" s="183"/>
      <c r="K86" s="183"/>
      <c r="L86" s="183"/>
      <c r="M86" s="183"/>
      <c r="N86" s="183"/>
      <c r="O86" s="183"/>
      <c r="P86" s="183"/>
      <c r="Q86" s="183"/>
      <c r="R86" s="183"/>
      <c r="S86" s="183"/>
      <c r="T86" s="184"/>
    </row>
    <row r="87" spans="1:20">
      <c r="A87" s="285"/>
      <c r="B87" s="182"/>
      <c r="C87" s="183"/>
      <c r="D87" s="183"/>
      <c r="E87" s="183"/>
      <c r="F87" s="183"/>
      <c r="G87" s="183"/>
      <c r="H87" s="183"/>
      <c r="I87" s="183"/>
      <c r="J87" s="183"/>
      <c r="K87" s="183"/>
      <c r="L87" s="183"/>
      <c r="M87" s="183"/>
      <c r="N87" s="183"/>
      <c r="O87" s="183"/>
      <c r="P87" s="183"/>
      <c r="Q87" s="183"/>
      <c r="R87" s="183"/>
      <c r="S87" s="183"/>
      <c r="T87" s="184"/>
    </row>
    <row r="88" spans="1:20">
      <c r="A88" s="285"/>
      <c r="B88" s="182"/>
      <c r="C88" s="183"/>
      <c r="D88" s="183"/>
      <c r="E88" s="183"/>
      <c r="F88" s="183"/>
      <c r="G88" s="183"/>
      <c r="H88" s="183"/>
      <c r="I88" s="183"/>
      <c r="J88" s="183"/>
      <c r="K88" s="183"/>
      <c r="L88" s="183"/>
      <c r="M88" s="183"/>
      <c r="N88" s="183"/>
      <c r="O88" s="183"/>
      <c r="P88" s="183"/>
      <c r="Q88" s="183"/>
      <c r="R88" s="183"/>
      <c r="S88" s="183"/>
      <c r="T88" s="184"/>
    </row>
    <row r="89" spans="1:20">
      <c r="A89" s="285"/>
      <c r="B89" s="182"/>
      <c r="C89" s="183"/>
      <c r="D89" s="183"/>
      <c r="E89" s="183"/>
      <c r="F89" s="183"/>
      <c r="G89" s="183"/>
      <c r="H89" s="183"/>
      <c r="I89" s="183"/>
      <c r="J89" s="183"/>
      <c r="K89" s="183"/>
      <c r="L89" s="183"/>
      <c r="M89" s="183"/>
      <c r="N89" s="183"/>
      <c r="O89" s="183"/>
      <c r="P89" s="183"/>
      <c r="Q89" s="183"/>
      <c r="R89" s="183"/>
      <c r="S89" s="183"/>
      <c r="T89" s="184"/>
    </row>
    <row r="90" spans="1:20">
      <c r="A90" s="285"/>
      <c r="B90" s="182"/>
      <c r="C90" s="183"/>
      <c r="D90" s="183"/>
      <c r="E90" s="183"/>
      <c r="F90" s="183"/>
      <c r="G90" s="183"/>
      <c r="H90" s="183"/>
      <c r="I90" s="183"/>
      <c r="J90" s="183"/>
      <c r="K90" s="183"/>
      <c r="L90" s="183"/>
      <c r="M90" s="183"/>
      <c r="N90" s="183"/>
      <c r="O90" s="183"/>
      <c r="P90" s="183"/>
      <c r="Q90" s="183"/>
      <c r="R90" s="183"/>
      <c r="S90" s="183"/>
      <c r="T90" s="184"/>
    </row>
    <row r="91" spans="1:20">
      <c r="A91" s="285"/>
      <c r="B91" s="182"/>
      <c r="C91" s="183"/>
      <c r="D91" s="183"/>
      <c r="E91" s="183"/>
      <c r="F91" s="183"/>
      <c r="G91" s="183"/>
      <c r="H91" s="183"/>
      <c r="I91" s="183"/>
      <c r="J91" s="183"/>
      <c r="K91" s="183"/>
      <c r="L91" s="183"/>
      <c r="M91" s="183"/>
      <c r="N91" s="183"/>
      <c r="O91" s="183"/>
      <c r="P91" s="183"/>
      <c r="Q91" s="183"/>
      <c r="R91" s="183"/>
      <c r="S91" s="183"/>
      <c r="T91" s="184"/>
    </row>
    <row r="92" spans="1:20">
      <c r="A92" s="285"/>
      <c r="B92" s="182"/>
      <c r="C92" s="183"/>
      <c r="D92" s="183"/>
      <c r="E92" s="183"/>
      <c r="F92" s="183"/>
      <c r="G92" s="183"/>
      <c r="H92" s="183"/>
      <c r="I92" s="183"/>
      <c r="J92" s="183"/>
      <c r="K92" s="183"/>
      <c r="L92" s="183"/>
      <c r="M92" s="183"/>
      <c r="N92" s="183"/>
      <c r="O92" s="183"/>
      <c r="P92" s="183"/>
      <c r="Q92" s="183"/>
      <c r="R92" s="183"/>
      <c r="S92" s="183"/>
      <c r="T92" s="184"/>
    </row>
    <row r="93" spans="1:20">
      <c r="A93" s="285"/>
      <c r="B93" s="182"/>
      <c r="C93" s="183"/>
      <c r="D93" s="183"/>
      <c r="E93" s="183"/>
      <c r="F93" s="183"/>
      <c r="G93" s="183"/>
      <c r="H93" s="183"/>
      <c r="I93" s="183"/>
      <c r="J93" s="183"/>
      <c r="K93" s="183"/>
      <c r="L93" s="183"/>
      <c r="M93" s="183"/>
      <c r="N93" s="183"/>
      <c r="O93" s="183"/>
      <c r="P93" s="183"/>
      <c r="Q93" s="183"/>
      <c r="R93" s="183"/>
      <c r="S93" s="183"/>
      <c r="T93" s="184"/>
    </row>
    <row r="94" spans="1:20">
      <c r="A94" s="285"/>
      <c r="B94" s="190"/>
      <c r="C94" s="191"/>
      <c r="D94" s="191"/>
      <c r="E94" s="191"/>
      <c r="F94" s="191"/>
      <c r="G94" s="191"/>
      <c r="H94" s="191"/>
      <c r="I94" s="191"/>
      <c r="J94" s="191"/>
      <c r="K94" s="191"/>
      <c r="L94" s="191"/>
      <c r="M94" s="191"/>
      <c r="N94" s="191"/>
      <c r="O94" s="191"/>
      <c r="P94" s="191"/>
      <c r="Q94" s="191"/>
      <c r="R94" s="191"/>
      <c r="S94" s="191"/>
      <c r="T94" s="192"/>
    </row>
    <row r="95" spans="1:20">
      <c r="A95" s="285"/>
      <c r="B95" s="264" t="s">
        <v>1110</v>
      </c>
      <c r="C95" s="265"/>
      <c r="D95" s="265"/>
      <c r="E95" s="265"/>
      <c r="F95" s="265"/>
      <c r="G95" s="265"/>
      <c r="H95" s="265"/>
      <c r="I95" s="265"/>
      <c r="J95" s="265"/>
      <c r="K95" s="265"/>
      <c r="L95" s="265"/>
      <c r="M95" s="265"/>
      <c r="N95" s="265"/>
      <c r="O95" s="265"/>
      <c r="P95" s="265"/>
      <c r="Q95" s="265"/>
      <c r="R95" s="265"/>
      <c r="S95" s="265"/>
      <c r="T95" s="266"/>
    </row>
    <row r="96" spans="1:20">
      <c r="A96" s="285"/>
      <c r="B96" s="267"/>
      <c r="C96" s="268"/>
      <c r="D96" s="268"/>
      <c r="E96" s="268"/>
      <c r="F96" s="268"/>
      <c r="G96" s="268"/>
      <c r="H96" s="268"/>
      <c r="I96" s="268"/>
      <c r="J96" s="268"/>
      <c r="K96" s="268"/>
      <c r="L96" s="268"/>
      <c r="M96" s="268"/>
      <c r="N96" s="268"/>
      <c r="O96" s="268"/>
      <c r="P96" s="268"/>
      <c r="Q96" s="268"/>
      <c r="R96" s="268"/>
      <c r="S96" s="268"/>
      <c r="T96" s="269"/>
    </row>
    <row r="97" spans="1:20">
      <c r="A97" s="285"/>
      <c r="B97" s="270" t="s">
        <v>1762</v>
      </c>
      <c r="C97" s="271"/>
      <c r="D97" s="271"/>
      <c r="E97" s="271"/>
      <c r="F97" s="271"/>
      <c r="G97" s="271"/>
      <c r="H97" s="271"/>
      <c r="I97" s="271"/>
      <c r="J97" s="271"/>
      <c r="K97" s="271"/>
      <c r="L97" s="271"/>
      <c r="M97" s="271"/>
      <c r="N97" s="271"/>
      <c r="O97" s="271"/>
      <c r="P97" s="271"/>
      <c r="Q97" s="271"/>
      <c r="R97" s="271"/>
      <c r="S97" s="271"/>
      <c r="T97" s="272"/>
    </row>
    <row r="98" spans="1:20" ht="13.5" thickBot="1">
      <c r="A98" s="286"/>
      <c r="B98" s="261"/>
      <c r="C98" s="262"/>
      <c r="D98" s="262"/>
      <c r="E98" s="262"/>
      <c r="F98" s="262"/>
      <c r="G98" s="262"/>
      <c r="H98" s="262"/>
      <c r="I98" s="262"/>
      <c r="J98" s="262"/>
      <c r="K98" s="262"/>
      <c r="L98" s="262"/>
      <c r="M98" s="262"/>
      <c r="N98" s="262"/>
      <c r="O98" s="262"/>
      <c r="P98" s="262"/>
      <c r="Q98" s="262"/>
      <c r="R98" s="262"/>
      <c r="S98" s="262"/>
      <c r="T98" s="263"/>
    </row>
    <row r="100" spans="1:20" ht="13.5" thickBot="1">
      <c r="A100" s="178"/>
      <c r="B100" s="178"/>
      <c r="C100" s="178"/>
      <c r="D100" s="178"/>
      <c r="E100" s="178"/>
      <c r="F100" s="178"/>
      <c r="G100" s="178"/>
      <c r="H100" s="178"/>
      <c r="I100" s="178"/>
      <c r="J100" s="178"/>
      <c r="K100" s="178"/>
      <c r="L100" s="178"/>
      <c r="M100" s="178"/>
      <c r="N100" s="178"/>
      <c r="O100" s="178"/>
      <c r="P100" s="178"/>
      <c r="Q100" s="178"/>
      <c r="R100" s="178"/>
      <c r="S100" s="178"/>
      <c r="T100" s="178"/>
    </row>
    <row r="101" spans="1:20" ht="15.5" thickBot="1">
      <c r="A101" s="178"/>
      <c r="B101" s="304" t="s">
        <v>1111</v>
      </c>
      <c r="C101" s="305"/>
      <c r="D101" s="305"/>
      <c r="E101" s="305"/>
      <c r="F101" s="305"/>
      <c r="G101" s="305"/>
      <c r="H101" s="305"/>
      <c r="I101" s="305"/>
      <c r="J101" s="305"/>
      <c r="K101" s="305"/>
      <c r="L101" s="305"/>
      <c r="M101" s="305"/>
      <c r="N101" s="305"/>
      <c r="O101" s="305"/>
      <c r="P101" s="305"/>
      <c r="Q101" s="305"/>
      <c r="R101" s="305"/>
      <c r="S101" s="305"/>
      <c r="T101" s="306"/>
    </row>
    <row r="102" spans="1:20" ht="14">
      <c r="A102" s="307" t="s">
        <v>1101</v>
      </c>
      <c r="B102" s="198" t="s">
        <v>1112</v>
      </c>
      <c r="C102" s="239" t="s">
        <v>1141</v>
      </c>
      <c r="D102" s="183"/>
      <c r="E102" s="183"/>
      <c r="F102" s="183"/>
      <c r="G102" s="183"/>
      <c r="H102" s="183"/>
      <c r="I102" s="183"/>
      <c r="J102" s="183"/>
      <c r="K102" s="183"/>
      <c r="L102" s="183"/>
      <c r="M102" s="183"/>
      <c r="N102" s="183"/>
      <c r="O102" s="183"/>
      <c r="P102" s="183"/>
      <c r="Q102" s="183"/>
      <c r="R102" s="183"/>
      <c r="S102" s="183"/>
      <c r="T102" s="184"/>
    </row>
    <row r="103" spans="1:20">
      <c r="A103" s="308"/>
      <c r="B103" s="188"/>
      <c r="C103" s="240" t="s">
        <v>1113</v>
      </c>
      <c r="D103" s="183"/>
      <c r="E103" s="183"/>
      <c r="F103" s="183"/>
      <c r="G103" s="183"/>
      <c r="H103" s="183"/>
      <c r="I103" s="183"/>
      <c r="J103" s="183"/>
      <c r="K103" s="183"/>
      <c r="L103" s="183"/>
      <c r="M103" s="183"/>
      <c r="N103" s="183"/>
      <c r="O103" s="183"/>
      <c r="P103" s="183"/>
      <c r="Q103" s="183"/>
      <c r="R103" s="183"/>
      <c r="S103" s="183"/>
      <c r="T103" s="184"/>
    </row>
    <row r="104" spans="1:20">
      <c r="A104" s="308"/>
      <c r="B104" s="188"/>
      <c r="C104" s="240"/>
      <c r="D104" s="183"/>
      <c r="E104" s="183"/>
      <c r="F104" s="183"/>
      <c r="G104" s="183"/>
      <c r="H104" s="183"/>
      <c r="I104" s="183"/>
      <c r="J104" s="183"/>
      <c r="K104" s="183"/>
      <c r="L104" s="183"/>
      <c r="M104" s="183"/>
      <c r="N104" s="183"/>
      <c r="O104" s="183"/>
      <c r="P104" s="183"/>
      <c r="Q104" s="183"/>
      <c r="R104" s="183"/>
      <c r="S104" s="183"/>
      <c r="T104" s="184"/>
    </row>
    <row r="105" spans="1:20">
      <c r="A105" s="308"/>
      <c r="B105" s="188"/>
      <c r="C105" s="240"/>
      <c r="D105" s="183"/>
      <c r="E105" s="183"/>
      <c r="F105" s="183"/>
      <c r="G105" s="183"/>
      <c r="H105" s="183"/>
      <c r="I105" s="183"/>
      <c r="J105" s="183"/>
      <c r="K105" s="183"/>
      <c r="L105" s="183"/>
      <c r="M105" s="183"/>
      <c r="N105" s="183"/>
      <c r="O105" s="183"/>
      <c r="P105" s="183"/>
      <c r="Q105" s="183"/>
      <c r="R105" s="183"/>
      <c r="S105" s="183"/>
      <c r="T105" s="184"/>
    </row>
    <row r="106" spans="1:20">
      <c r="A106" s="308"/>
      <c r="B106" s="188"/>
      <c r="C106" s="240"/>
      <c r="D106" s="183"/>
      <c r="E106" s="183"/>
      <c r="F106" s="183"/>
      <c r="G106" s="183"/>
      <c r="H106" s="183"/>
      <c r="I106" s="183"/>
      <c r="J106" s="183"/>
      <c r="K106" s="183"/>
      <c r="L106" s="183"/>
      <c r="M106" s="183"/>
      <c r="N106" s="183"/>
      <c r="O106" s="183"/>
      <c r="P106" s="183"/>
      <c r="Q106" s="183"/>
      <c r="R106" s="183"/>
      <c r="S106" s="183"/>
      <c r="T106" s="184"/>
    </row>
    <row r="107" spans="1:20">
      <c r="A107" s="308"/>
      <c r="B107" s="188"/>
      <c r="C107" s="240"/>
      <c r="D107" s="183"/>
      <c r="E107" s="183"/>
      <c r="F107" s="183"/>
      <c r="G107" s="183"/>
      <c r="H107" s="183"/>
      <c r="I107" s="183"/>
      <c r="J107" s="183"/>
      <c r="K107" s="183"/>
      <c r="L107" s="183"/>
      <c r="M107" s="183"/>
      <c r="N107" s="183"/>
      <c r="O107" s="183"/>
      <c r="P107" s="183"/>
      <c r="Q107" s="183"/>
      <c r="R107" s="183"/>
      <c r="S107" s="183"/>
      <c r="T107" s="184"/>
    </row>
    <row r="108" spans="1:20">
      <c r="A108" s="308"/>
      <c r="B108" s="188"/>
      <c r="C108" s="240"/>
      <c r="D108" s="183"/>
      <c r="E108" s="183"/>
      <c r="F108" s="183"/>
      <c r="G108" s="183"/>
      <c r="H108" s="183"/>
      <c r="I108" s="183"/>
      <c r="J108" s="183"/>
      <c r="K108" s="183"/>
      <c r="L108" s="183"/>
      <c r="M108" s="183"/>
      <c r="N108" s="183"/>
      <c r="O108" s="183"/>
      <c r="P108" s="183"/>
      <c r="Q108" s="183"/>
      <c r="R108" s="183"/>
      <c r="S108" s="183"/>
      <c r="T108" s="184"/>
    </row>
    <row r="109" spans="1:20">
      <c r="A109" s="308"/>
      <c r="B109" s="188"/>
      <c r="C109" s="183"/>
      <c r="D109" s="183"/>
      <c r="E109" s="183"/>
      <c r="F109" s="183"/>
      <c r="G109" s="183"/>
      <c r="H109" s="183"/>
      <c r="I109" s="183"/>
      <c r="J109" s="183"/>
      <c r="K109" s="183"/>
      <c r="L109" s="183"/>
      <c r="M109" s="183"/>
      <c r="N109" s="183"/>
      <c r="O109" s="183"/>
      <c r="P109" s="183"/>
      <c r="Q109" s="183"/>
      <c r="R109" s="183"/>
      <c r="S109" s="183"/>
      <c r="T109" s="184"/>
    </row>
    <row r="110" spans="1:20">
      <c r="A110" s="308"/>
      <c r="B110" s="188"/>
      <c r="C110" s="183"/>
      <c r="D110" s="183"/>
      <c r="E110" s="183"/>
      <c r="F110" s="183"/>
      <c r="G110" s="183"/>
      <c r="H110" s="183"/>
      <c r="I110" s="183"/>
      <c r="J110" s="183"/>
      <c r="K110" s="183"/>
      <c r="L110" s="183"/>
      <c r="M110" s="183"/>
      <c r="N110" s="183"/>
      <c r="O110" s="183"/>
      <c r="P110" s="183"/>
      <c r="Q110" s="183"/>
      <c r="R110" s="183"/>
      <c r="S110" s="183"/>
      <c r="T110" s="184"/>
    </row>
    <row r="111" spans="1:20">
      <c r="A111" s="308"/>
      <c r="B111" s="188"/>
      <c r="C111" s="183"/>
      <c r="D111" s="183"/>
      <c r="E111" s="183"/>
      <c r="F111" s="183"/>
      <c r="G111" s="183"/>
      <c r="H111" s="183"/>
      <c r="I111" s="183"/>
      <c r="J111" s="183"/>
      <c r="K111" s="183"/>
      <c r="L111" s="183"/>
      <c r="M111" s="183"/>
      <c r="N111" s="183"/>
      <c r="O111" s="183"/>
      <c r="P111" s="183"/>
      <c r="Q111" s="183"/>
      <c r="R111" s="183"/>
      <c r="S111" s="183"/>
      <c r="T111" s="184"/>
    </row>
    <row r="112" spans="1:20">
      <c r="A112" s="308"/>
      <c r="B112" s="188"/>
      <c r="C112" s="183"/>
      <c r="D112" s="183"/>
      <c r="E112" s="183"/>
      <c r="F112" s="183"/>
      <c r="G112" s="183"/>
      <c r="H112" s="183"/>
      <c r="I112" s="183"/>
      <c r="J112" s="183"/>
      <c r="K112" s="183"/>
      <c r="L112" s="183"/>
      <c r="M112" s="183"/>
      <c r="N112" s="183"/>
      <c r="O112" s="183"/>
      <c r="P112" s="183"/>
      <c r="Q112" s="183"/>
      <c r="R112" s="183"/>
      <c r="S112" s="183"/>
      <c r="T112" s="184"/>
    </row>
    <row r="113" spans="1:20">
      <c r="A113" s="308"/>
      <c r="B113" s="188"/>
      <c r="C113" s="183"/>
      <c r="D113" s="183"/>
      <c r="E113" s="183"/>
      <c r="F113" s="183"/>
      <c r="G113" s="183"/>
      <c r="H113" s="183"/>
      <c r="I113" s="183"/>
      <c r="J113" s="183"/>
      <c r="K113" s="183"/>
      <c r="L113" s="183"/>
      <c r="M113" s="183"/>
      <c r="N113" s="183"/>
      <c r="O113" s="183"/>
      <c r="P113" s="183"/>
      <c r="Q113" s="183"/>
      <c r="R113" s="183"/>
      <c r="S113" s="183"/>
      <c r="T113" s="184"/>
    </row>
    <row r="114" spans="1:20">
      <c r="A114" s="308"/>
      <c r="B114" s="188"/>
      <c r="C114" s="183"/>
      <c r="D114" s="183"/>
      <c r="E114" s="183"/>
      <c r="F114" s="183"/>
      <c r="G114" s="183"/>
      <c r="H114" s="183"/>
      <c r="I114" s="183"/>
      <c r="J114" s="183"/>
      <c r="K114" s="183"/>
      <c r="L114" s="183"/>
      <c r="M114" s="183"/>
      <c r="N114" s="183"/>
      <c r="O114" s="183"/>
      <c r="P114" s="183"/>
      <c r="Q114" s="183"/>
      <c r="R114" s="183"/>
      <c r="S114" s="183"/>
      <c r="T114" s="184"/>
    </row>
    <row r="115" spans="1:20">
      <c r="A115" s="308"/>
      <c r="B115" s="188"/>
      <c r="C115" s="183"/>
      <c r="D115" s="183"/>
      <c r="E115" s="183"/>
      <c r="F115" s="183"/>
      <c r="G115" s="183"/>
      <c r="H115" s="183"/>
      <c r="I115" s="183"/>
      <c r="J115" s="183"/>
      <c r="K115" s="183"/>
      <c r="L115" s="183"/>
      <c r="M115" s="183"/>
      <c r="N115" s="183"/>
      <c r="O115" s="183"/>
      <c r="P115" s="183"/>
      <c r="Q115" s="183"/>
      <c r="R115" s="183"/>
      <c r="S115" s="183"/>
      <c r="T115" s="184"/>
    </row>
    <row r="116" spans="1:20">
      <c r="A116" s="308"/>
      <c r="B116" s="188"/>
      <c r="C116" s="183"/>
      <c r="D116" s="183"/>
      <c r="E116" s="183"/>
      <c r="F116" s="183"/>
      <c r="G116" s="183"/>
      <c r="H116" s="183"/>
      <c r="I116" s="183"/>
      <c r="J116" s="183"/>
      <c r="K116" s="183"/>
      <c r="L116" s="183"/>
      <c r="M116" s="183"/>
      <c r="N116" s="183"/>
      <c r="O116" s="183"/>
      <c r="P116" s="183"/>
      <c r="Q116" s="183"/>
      <c r="R116" s="183"/>
      <c r="S116" s="183"/>
      <c r="T116" s="184"/>
    </row>
    <row r="117" spans="1:20">
      <c r="A117" s="308"/>
      <c r="B117" s="188"/>
      <c r="C117" s="183"/>
      <c r="D117" s="183"/>
      <c r="E117" s="183"/>
      <c r="F117" s="183"/>
      <c r="G117" s="183"/>
      <c r="H117" s="183"/>
      <c r="I117" s="183"/>
      <c r="J117" s="183"/>
      <c r="K117" s="183"/>
      <c r="L117" s="183"/>
      <c r="M117" s="183"/>
      <c r="N117" s="183"/>
      <c r="O117" s="183"/>
      <c r="P117" s="183"/>
      <c r="Q117" s="183"/>
      <c r="R117" s="183"/>
      <c r="S117" s="183"/>
      <c r="T117" s="184"/>
    </row>
    <row r="118" spans="1:20">
      <c r="A118" s="308"/>
      <c r="B118" s="188"/>
      <c r="C118" s="183"/>
      <c r="D118" s="183"/>
      <c r="E118" s="183"/>
      <c r="F118" s="183"/>
      <c r="G118" s="183"/>
      <c r="H118" s="183"/>
      <c r="I118" s="183"/>
      <c r="J118" s="183"/>
      <c r="K118" s="183"/>
      <c r="L118" s="183"/>
      <c r="M118" s="183"/>
      <c r="N118" s="183"/>
      <c r="O118" s="183"/>
      <c r="P118" s="183"/>
      <c r="Q118" s="183"/>
      <c r="R118" s="183"/>
      <c r="S118" s="183"/>
      <c r="T118" s="184"/>
    </row>
    <row r="119" spans="1:20">
      <c r="A119" s="308"/>
      <c r="B119" s="188"/>
      <c r="C119" s="183"/>
      <c r="D119" s="183"/>
      <c r="E119" s="183"/>
      <c r="F119" s="183"/>
      <c r="G119" s="183"/>
      <c r="H119" s="183"/>
      <c r="I119" s="183"/>
      <c r="J119" s="183"/>
      <c r="K119" s="183"/>
      <c r="L119" s="183"/>
      <c r="M119" s="183"/>
      <c r="N119" s="183"/>
      <c r="O119" s="183"/>
      <c r="P119" s="183"/>
      <c r="Q119" s="183"/>
      <c r="R119" s="183"/>
      <c r="S119" s="183"/>
      <c r="T119" s="184"/>
    </row>
    <row r="120" spans="1:20">
      <c r="A120" s="308"/>
      <c r="B120" s="188"/>
      <c r="C120" s="183"/>
      <c r="D120" s="183"/>
      <c r="E120" s="183"/>
      <c r="F120" s="183"/>
      <c r="G120" s="183"/>
      <c r="H120" s="183"/>
      <c r="I120" s="183"/>
      <c r="J120" s="183"/>
      <c r="K120" s="183"/>
      <c r="L120" s="183"/>
      <c r="M120" s="183"/>
      <c r="N120" s="183"/>
      <c r="O120" s="183"/>
      <c r="P120" s="183"/>
      <c r="Q120" s="183"/>
      <c r="R120" s="183"/>
      <c r="S120" s="183"/>
      <c r="T120" s="184"/>
    </row>
    <row r="121" spans="1:20">
      <c r="A121" s="308"/>
      <c r="B121" s="188"/>
      <c r="C121" s="183"/>
      <c r="D121" s="183"/>
      <c r="E121" s="183"/>
      <c r="F121" s="183"/>
      <c r="G121" s="183"/>
      <c r="H121" s="183"/>
      <c r="I121" s="183"/>
      <c r="J121" s="183"/>
      <c r="K121" s="183"/>
      <c r="L121" s="183"/>
      <c r="M121" s="183"/>
      <c r="N121" s="183"/>
      <c r="O121" s="183"/>
      <c r="P121" s="183"/>
      <c r="Q121" s="183"/>
      <c r="R121" s="183"/>
      <c r="S121" s="183"/>
      <c r="T121" s="184"/>
    </row>
    <row r="122" spans="1:20">
      <c r="A122" s="308"/>
      <c r="B122" s="188"/>
      <c r="C122" s="183"/>
      <c r="D122" s="183"/>
      <c r="E122" s="183"/>
      <c r="F122" s="183"/>
      <c r="G122" s="183"/>
      <c r="H122" s="183"/>
      <c r="I122" s="183"/>
      <c r="J122" s="183"/>
      <c r="K122" s="183"/>
      <c r="L122" s="183"/>
      <c r="M122" s="183"/>
      <c r="N122" s="183"/>
      <c r="O122" s="183"/>
      <c r="P122" s="183"/>
      <c r="Q122" s="183"/>
      <c r="R122" s="183"/>
      <c r="S122" s="183"/>
      <c r="T122" s="184"/>
    </row>
    <row r="123" spans="1:20">
      <c r="A123" s="308"/>
      <c r="B123" s="188"/>
      <c r="C123" s="183"/>
      <c r="D123" s="183"/>
      <c r="E123" s="183"/>
      <c r="F123" s="183"/>
      <c r="G123" s="183"/>
      <c r="H123" s="183"/>
      <c r="I123" s="183"/>
      <c r="J123" s="183"/>
      <c r="K123" s="183"/>
      <c r="L123" s="183"/>
      <c r="M123" s="183"/>
      <c r="N123" s="183"/>
      <c r="O123" s="183"/>
      <c r="P123" s="183"/>
      <c r="Q123" s="183"/>
      <c r="R123" s="183"/>
      <c r="S123" s="183"/>
      <c r="T123" s="184"/>
    </row>
    <row r="124" spans="1:20">
      <c r="A124" s="308"/>
      <c r="B124" s="188"/>
      <c r="C124" s="183"/>
      <c r="D124" s="183"/>
      <c r="E124" s="183"/>
      <c r="F124" s="183"/>
      <c r="G124" s="183"/>
      <c r="H124" s="183"/>
      <c r="I124" s="183"/>
      <c r="J124" s="183"/>
      <c r="K124" s="183"/>
      <c r="L124" s="183"/>
      <c r="M124" s="183"/>
      <c r="N124" s="183"/>
      <c r="O124" s="183"/>
      <c r="P124" s="183"/>
      <c r="Q124" s="183"/>
      <c r="R124" s="183"/>
      <c r="S124" s="183"/>
      <c r="T124" s="184"/>
    </row>
    <row r="125" spans="1:20">
      <c r="A125" s="308"/>
      <c r="B125" s="188"/>
      <c r="C125" s="183"/>
      <c r="D125" s="183"/>
      <c r="E125" s="183"/>
      <c r="F125" s="183"/>
      <c r="G125" s="183"/>
      <c r="H125" s="183"/>
      <c r="I125" s="183"/>
      <c r="J125" s="183"/>
      <c r="K125" s="183"/>
      <c r="L125" s="183"/>
      <c r="M125" s="183"/>
      <c r="N125" s="183"/>
      <c r="O125" s="183"/>
      <c r="P125" s="183"/>
      <c r="Q125" s="183"/>
      <c r="R125" s="183"/>
      <c r="S125" s="183"/>
      <c r="T125" s="184"/>
    </row>
    <row r="126" spans="1:20">
      <c r="A126" s="308"/>
      <c r="B126" s="188"/>
      <c r="C126" s="183"/>
      <c r="D126" s="183"/>
      <c r="E126" s="183"/>
      <c r="F126" s="183"/>
      <c r="G126" s="183"/>
      <c r="H126" s="183"/>
      <c r="I126" s="183"/>
      <c r="J126" s="183"/>
      <c r="K126" s="183"/>
      <c r="L126" s="183"/>
      <c r="M126" s="183"/>
      <c r="N126" s="183"/>
      <c r="O126" s="183"/>
      <c r="P126" s="183"/>
      <c r="Q126" s="183"/>
      <c r="R126" s="183"/>
      <c r="S126" s="183"/>
      <c r="T126" s="184"/>
    </row>
    <row r="127" spans="1:20">
      <c r="A127" s="308"/>
      <c r="B127" s="188"/>
      <c r="C127" s="183"/>
      <c r="D127" s="183"/>
      <c r="E127" s="183"/>
      <c r="F127" s="183"/>
      <c r="G127" s="183"/>
      <c r="H127" s="183"/>
      <c r="I127" s="183"/>
      <c r="J127" s="183"/>
      <c r="K127" s="183"/>
      <c r="L127" s="183"/>
      <c r="M127" s="183"/>
      <c r="N127" s="183"/>
      <c r="O127" s="183"/>
      <c r="P127" s="183"/>
      <c r="Q127" s="183"/>
      <c r="R127" s="183"/>
      <c r="S127" s="183"/>
      <c r="T127" s="184"/>
    </row>
    <row r="128" spans="1:20">
      <c r="A128" s="308"/>
      <c r="B128" s="188"/>
      <c r="C128" s="183"/>
      <c r="D128" s="183"/>
      <c r="E128" s="183"/>
      <c r="F128" s="183"/>
      <c r="G128" s="183"/>
      <c r="H128" s="183"/>
      <c r="I128" s="183"/>
      <c r="J128" s="183"/>
      <c r="K128" s="183"/>
      <c r="L128" s="183"/>
      <c r="M128" s="183"/>
      <c r="N128" s="183"/>
      <c r="O128" s="183"/>
      <c r="P128" s="183"/>
      <c r="Q128" s="183"/>
      <c r="R128" s="183"/>
      <c r="S128" s="183"/>
      <c r="T128" s="184"/>
    </row>
    <row r="129" spans="1:20">
      <c r="A129" s="308"/>
      <c r="B129" s="188"/>
      <c r="C129" s="183"/>
      <c r="D129" s="183"/>
      <c r="E129" s="183"/>
      <c r="F129" s="183"/>
      <c r="G129" s="183"/>
      <c r="H129" s="183"/>
      <c r="I129" s="183"/>
      <c r="J129" s="183"/>
      <c r="K129" s="183"/>
      <c r="L129" s="183"/>
      <c r="M129" s="183"/>
      <c r="N129" s="183"/>
      <c r="O129" s="183"/>
      <c r="P129" s="183"/>
      <c r="Q129" s="183"/>
      <c r="R129" s="183"/>
      <c r="S129" s="183"/>
      <c r="T129" s="184"/>
    </row>
    <row r="130" spans="1:20">
      <c r="A130" s="308"/>
      <c r="B130" s="188"/>
      <c r="C130" s="183"/>
      <c r="D130" s="183"/>
      <c r="E130" s="183"/>
      <c r="F130" s="183"/>
      <c r="G130" s="183"/>
      <c r="H130" s="183"/>
      <c r="I130" s="183"/>
      <c r="J130" s="183"/>
      <c r="K130" s="183"/>
      <c r="L130" s="183"/>
      <c r="M130" s="183"/>
      <c r="N130" s="183"/>
      <c r="O130" s="183"/>
      <c r="P130" s="183"/>
      <c r="Q130" s="183"/>
      <c r="R130" s="183"/>
      <c r="S130" s="183"/>
      <c r="T130" s="184"/>
    </row>
    <row r="131" spans="1:20">
      <c r="A131" s="308"/>
      <c r="B131" s="188"/>
      <c r="C131" s="183"/>
      <c r="D131" s="183"/>
      <c r="E131" s="183"/>
      <c r="F131" s="183"/>
      <c r="G131" s="183"/>
      <c r="H131" s="183"/>
      <c r="I131" s="183"/>
      <c r="J131" s="183"/>
      <c r="K131" s="183"/>
      <c r="L131" s="183"/>
      <c r="M131" s="183"/>
      <c r="N131" s="183"/>
      <c r="O131" s="183"/>
      <c r="P131" s="183"/>
      <c r="Q131" s="183"/>
      <c r="R131" s="183"/>
      <c r="S131" s="183"/>
      <c r="T131" s="184"/>
    </row>
    <row r="132" spans="1:20">
      <c r="A132" s="308"/>
      <c r="B132" s="188"/>
      <c r="C132" s="183"/>
      <c r="D132" s="183"/>
      <c r="E132" s="183"/>
      <c r="F132" s="183"/>
      <c r="G132" s="183"/>
      <c r="H132" s="183"/>
      <c r="I132" s="183"/>
      <c r="J132" s="183"/>
      <c r="K132" s="183"/>
      <c r="L132" s="183"/>
      <c r="M132" s="183"/>
      <c r="N132" s="183"/>
      <c r="O132" s="183"/>
      <c r="P132" s="183"/>
      <c r="Q132" s="183"/>
      <c r="R132" s="183"/>
      <c r="S132" s="183"/>
      <c r="T132" s="184"/>
    </row>
    <row r="133" spans="1:20">
      <c r="A133" s="308"/>
      <c r="B133" s="188"/>
      <c r="C133" s="183"/>
      <c r="D133" s="183"/>
      <c r="E133" s="183"/>
      <c r="F133" s="183"/>
      <c r="G133" s="183"/>
      <c r="H133" s="183"/>
      <c r="I133" s="183"/>
      <c r="J133" s="183"/>
      <c r="K133" s="183"/>
      <c r="L133" s="183"/>
      <c r="M133" s="183"/>
      <c r="N133" s="183"/>
      <c r="O133" s="183"/>
      <c r="P133" s="183"/>
      <c r="Q133" s="183"/>
      <c r="R133" s="183"/>
      <c r="S133" s="183"/>
      <c r="T133" s="184"/>
    </row>
    <row r="134" spans="1:20">
      <c r="A134" s="308"/>
      <c r="B134" s="188"/>
      <c r="C134" s="183"/>
      <c r="D134" s="183"/>
      <c r="E134" s="183"/>
      <c r="F134" s="183"/>
      <c r="G134" s="183"/>
      <c r="H134" s="183"/>
      <c r="I134" s="183"/>
      <c r="J134" s="183"/>
      <c r="K134" s="183"/>
      <c r="L134" s="183"/>
      <c r="M134" s="183"/>
      <c r="N134" s="183"/>
      <c r="O134" s="183"/>
      <c r="P134" s="183"/>
      <c r="Q134" s="183"/>
      <c r="R134" s="183"/>
      <c r="S134" s="183"/>
      <c r="T134" s="184"/>
    </row>
    <row r="135" spans="1:20">
      <c r="A135" s="308"/>
      <c r="B135" s="188"/>
      <c r="C135" s="183"/>
      <c r="D135" s="183"/>
      <c r="E135" s="183"/>
      <c r="F135" s="183"/>
      <c r="G135" s="183"/>
      <c r="H135" s="183"/>
      <c r="I135" s="183"/>
      <c r="J135" s="183"/>
      <c r="K135" s="183"/>
      <c r="L135" s="183"/>
      <c r="M135" s="183"/>
      <c r="N135" s="183"/>
      <c r="O135" s="183"/>
      <c r="P135" s="183"/>
      <c r="Q135" s="183"/>
      <c r="R135" s="183"/>
      <c r="S135" s="183"/>
      <c r="T135" s="184"/>
    </row>
    <row r="136" spans="1:20">
      <c r="A136" s="308"/>
      <c r="B136" s="188"/>
      <c r="C136" s="183"/>
      <c r="D136" s="183"/>
      <c r="E136" s="183"/>
      <c r="F136" s="183"/>
      <c r="G136" s="183"/>
      <c r="H136" s="183"/>
      <c r="I136" s="183"/>
      <c r="J136" s="183"/>
      <c r="K136" s="183"/>
      <c r="L136" s="183"/>
      <c r="M136" s="183"/>
      <c r="N136" s="183"/>
      <c r="O136" s="183"/>
      <c r="P136" s="183"/>
      <c r="Q136" s="183"/>
      <c r="R136" s="183"/>
      <c r="S136" s="183"/>
      <c r="T136" s="184"/>
    </row>
    <row r="137" spans="1:20">
      <c r="A137" s="308"/>
      <c r="B137" s="188"/>
      <c r="C137" s="183"/>
      <c r="D137" s="183"/>
      <c r="E137" s="183"/>
      <c r="F137" s="183"/>
      <c r="G137" s="183"/>
      <c r="H137" s="183"/>
      <c r="I137" s="183"/>
      <c r="J137" s="183"/>
      <c r="K137" s="183"/>
      <c r="L137" s="183"/>
      <c r="M137" s="183"/>
      <c r="N137" s="183"/>
      <c r="O137" s="183"/>
      <c r="P137" s="183"/>
      <c r="Q137" s="183"/>
      <c r="R137" s="183"/>
      <c r="S137" s="183"/>
      <c r="T137" s="184"/>
    </row>
    <row r="138" spans="1:20">
      <c r="A138" s="308"/>
      <c r="B138" s="188"/>
      <c r="C138" s="183"/>
      <c r="D138" s="183"/>
      <c r="E138" s="183"/>
      <c r="F138" s="183"/>
      <c r="G138" s="183"/>
      <c r="H138" s="183"/>
      <c r="I138" s="183"/>
      <c r="J138" s="183"/>
      <c r="K138" s="183"/>
      <c r="L138" s="183"/>
      <c r="M138" s="183"/>
      <c r="N138" s="183"/>
      <c r="O138" s="183"/>
      <c r="P138" s="183"/>
      <c r="Q138" s="183"/>
      <c r="R138" s="183"/>
      <c r="S138" s="183"/>
      <c r="T138" s="184"/>
    </row>
    <row r="139" spans="1:20">
      <c r="A139" s="308"/>
      <c r="B139" s="188"/>
      <c r="C139" s="183"/>
      <c r="D139" s="183"/>
      <c r="E139" s="183"/>
      <c r="F139" s="183"/>
      <c r="G139" s="183"/>
      <c r="H139" s="183"/>
      <c r="I139" s="183"/>
      <c r="J139" s="183"/>
      <c r="K139" s="183"/>
      <c r="L139" s="183"/>
      <c r="M139" s="183"/>
      <c r="N139" s="183"/>
      <c r="O139" s="183"/>
      <c r="P139" s="183"/>
      <c r="Q139" s="183"/>
      <c r="R139" s="183"/>
      <c r="S139" s="183"/>
      <c r="T139" s="184"/>
    </row>
    <row r="140" spans="1:20">
      <c r="A140" s="308"/>
      <c r="B140" s="188"/>
      <c r="C140" s="183"/>
      <c r="D140" s="183"/>
      <c r="E140" s="183"/>
      <c r="F140" s="183"/>
      <c r="G140" s="183"/>
      <c r="H140" s="183"/>
      <c r="I140" s="183"/>
      <c r="J140" s="183"/>
      <c r="K140" s="183"/>
      <c r="L140" s="183"/>
      <c r="M140" s="183"/>
      <c r="N140" s="183"/>
      <c r="O140" s="183"/>
      <c r="P140" s="183"/>
      <c r="Q140" s="183"/>
      <c r="R140" s="183"/>
      <c r="S140" s="183"/>
      <c r="T140" s="184"/>
    </row>
    <row r="141" spans="1:20">
      <c r="A141" s="308"/>
      <c r="B141" s="201"/>
      <c r="C141" s="191"/>
      <c r="D141" s="191"/>
      <c r="E141" s="191"/>
      <c r="F141" s="191"/>
      <c r="G141" s="191"/>
      <c r="H141" s="191"/>
      <c r="I141" s="191"/>
      <c r="J141" s="191"/>
      <c r="K141" s="191"/>
      <c r="L141" s="191"/>
      <c r="M141" s="191"/>
      <c r="N141" s="191"/>
      <c r="O141" s="191"/>
      <c r="P141" s="191"/>
      <c r="Q141" s="191"/>
      <c r="R141" s="191"/>
      <c r="S141" s="191"/>
      <c r="T141" s="192"/>
    </row>
    <row r="142" spans="1:20">
      <c r="A142" s="308"/>
      <c r="B142" s="188"/>
      <c r="C142" s="183"/>
      <c r="D142" s="183"/>
      <c r="E142" s="183"/>
      <c r="F142" s="183"/>
      <c r="G142" s="183"/>
      <c r="H142" s="183"/>
      <c r="I142" s="183"/>
      <c r="J142" s="183"/>
      <c r="K142" s="183"/>
      <c r="L142" s="183"/>
      <c r="M142" s="183"/>
      <c r="N142" s="183"/>
      <c r="O142" s="183"/>
      <c r="P142" s="183"/>
      <c r="Q142" s="183"/>
      <c r="R142" s="183"/>
      <c r="S142" s="183"/>
      <c r="T142" s="184"/>
    </row>
    <row r="143" spans="1:20" ht="32.25" customHeight="1">
      <c r="A143" s="308"/>
      <c r="B143" s="200" t="s">
        <v>1140</v>
      </c>
      <c r="C143" s="316" t="s">
        <v>1144</v>
      </c>
      <c r="D143" s="317"/>
      <c r="E143" s="317"/>
      <c r="F143" s="317"/>
      <c r="G143" s="317"/>
      <c r="H143" s="317"/>
      <c r="I143" s="317"/>
      <c r="J143" s="317"/>
      <c r="K143" s="317"/>
      <c r="L143" s="317"/>
      <c r="M143" s="317"/>
      <c r="N143" s="317"/>
      <c r="O143" s="317"/>
      <c r="P143" s="317"/>
      <c r="Q143" s="317"/>
      <c r="R143" s="317"/>
      <c r="S143" s="317"/>
      <c r="T143" s="318"/>
    </row>
    <row r="144" spans="1:20" ht="16">
      <c r="A144" s="308"/>
      <c r="B144" s="202"/>
      <c r="C144" s="181"/>
      <c r="D144" s="181"/>
      <c r="E144" s="181"/>
      <c r="F144" s="181"/>
      <c r="G144" s="181"/>
      <c r="H144" s="181"/>
      <c r="I144" s="181"/>
      <c r="J144" s="181"/>
      <c r="K144" s="181"/>
      <c r="L144" s="181"/>
      <c r="M144" s="181"/>
      <c r="N144" s="181"/>
      <c r="O144" s="181"/>
      <c r="P144" s="181"/>
      <c r="Q144" s="181"/>
      <c r="R144" s="181"/>
      <c r="S144" s="181"/>
      <c r="T144" s="180"/>
    </row>
    <row r="145" spans="1:20">
      <c r="A145" s="308"/>
      <c r="B145" s="188"/>
      <c r="C145" s="183"/>
      <c r="D145" s="183"/>
      <c r="E145" s="183"/>
      <c r="F145" s="183"/>
      <c r="G145" s="183"/>
      <c r="H145" s="183"/>
      <c r="I145" s="183"/>
      <c r="J145" s="183"/>
      <c r="K145" s="183"/>
      <c r="L145" s="183"/>
      <c r="M145" s="183"/>
      <c r="N145" s="183"/>
      <c r="O145" s="183"/>
      <c r="P145" s="183"/>
      <c r="Q145" s="183"/>
      <c r="R145" s="183"/>
      <c r="S145" s="183"/>
      <c r="T145" s="184"/>
    </row>
    <row r="146" spans="1:20">
      <c r="A146" s="308"/>
      <c r="B146" s="188"/>
      <c r="C146" s="178"/>
      <c r="D146" s="183"/>
      <c r="E146" s="183"/>
      <c r="F146" s="183"/>
      <c r="G146" s="183"/>
      <c r="H146" s="183"/>
      <c r="I146" s="183"/>
      <c r="J146" s="183"/>
      <c r="K146" s="183"/>
      <c r="L146" s="183"/>
      <c r="M146" s="183"/>
      <c r="N146" s="183"/>
      <c r="O146" s="183"/>
      <c r="P146" s="183"/>
      <c r="Q146" s="183"/>
      <c r="R146" s="183"/>
      <c r="S146" s="183"/>
      <c r="T146" s="184"/>
    </row>
    <row r="147" spans="1:20">
      <c r="A147" s="308"/>
      <c r="B147" s="188"/>
      <c r="C147" s="183"/>
      <c r="D147" s="183"/>
      <c r="E147" s="183"/>
      <c r="F147" s="183"/>
      <c r="G147" s="183"/>
      <c r="H147" s="183"/>
      <c r="I147" s="183"/>
      <c r="J147" s="183"/>
      <c r="K147" s="183"/>
      <c r="L147" s="183"/>
      <c r="M147" s="183"/>
      <c r="N147" s="183"/>
      <c r="O147" s="183"/>
      <c r="P147" s="183"/>
      <c r="Q147" s="183"/>
      <c r="R147" s="183"/>
      <c r="S147" s="183"/>
      <c r="T147" s="184"/>
    </row>
    <row r="148" spans="1:20">
      <c r="A148" s="308"/>
      <c r="B148" s="188"/>
      <c r="C148" s="183"/>
      <c r="D148" s="183"/>
      <c r="E148" s="183"/>
      <c r="F148" s="183"/>
      <c r="G148" s="183"/>
      <c r="H148" s="183"/>
      <c r="I148" s="183"/>
      <c r="J148" s="183"/>
      <c r="K148" s="183"/>
      <c r="L148" s="183"/>
      <c r="M148" s="183"/>
      <c r="N148" s="183"/>
      <c r="O148" s="183"/>
      <c r="P148" s="183"/>
      <c r="Q148" s="183"/>
      <c r="R148" s="183"/>
      <c r="S148" s="183"/>
      <c r="T148" s="184"/>
    </row>
    <row r="149" spans="1:20">
      <c r="A149" s="308"/>
      <c r="B149" s="188"/>
      <c r="C149" s="178"/>
      <c r="D149" s="178"/>
      <c r="E149" s="178"/>
      <c r="F149" s="178"/>
      <c r="G149" s="178"/>
      <c r="H149" s="183"/>
      <c r="I149" s="183"/>
      <c r="J149" s="183"/>
      <c r="K149" s="183"/>
      <c r="L149" s="183"/>
      <c r="M149" s="183"/>
      <c r="N149" s="183"/>
      <c r="O149" s="183"/>
      <c r="P149" s="183"/>
      <c r="Q149" s="183"/>
      <c r="R149" s="183"/>
      <c r="S149" s="183"/>
      <c r="T149" s="184"/>
    </row>
    <row r="150" spans="1:20">
      <c r="A150" s="308"/>
      <c r="B150" s="188"/>
      <c r="C150" s="183"/>
      <c r="D150" s="183"/>
      <c r="E150" s="183"/>
      <c r="F150" s="183"/>
      <c r="G150" s="183"/>
      <c r="H150" s="183"/>
      <c r="I150" s="183"/>
      <c r="J150" s="183"/>
      <c r="K150" s="183"/>
      <c r="L150" s="183"/>
      <c r="M150" s="183"/>
      <c r="N150" s="183"/>
      <c r="O150" s="183"/>
      <c r="P150" s="183"/>
      <c r="Q150" s="183"/>
      <c r="R150" s="183"/>
      <c r="S150" s="183"/>
      <c r="T150" s="184"/>
    </row>
    <row r="151" spans="1:20">
      <c r="A151" s="308"/>
      <c r="B151" s="188"/>
      <c r="C151" s="183"/>
      <c r="D151" s="183"/>
      <c r="E151" s="183"/>
      <c r="F151" s="183"/>
      <c r="G151" s="183"/>
      <c r="H151" s="183"/>
      <c r="I151" s="183"/>
      <c r="J151" s="183"/>
      <c r="K151" s="183"/>
      <c r="L151" s="183"/>
      <c r="M151" s="183"/>
      <c r="N151" s="183"/>
      <c r="O151" s="183"/>
      <c r="P151" s="183"/>
      <c r="Q151" s="183"/>
      <c r="R151" s="183"/>
      <c r="S151" s="183"/>
      <c r="T151" s="184"/>
    </row>
    <row r="152" spans="1:20">
      <c r="A152" s="308"/>
      <c r="B152" s="188"/>
      <c r="C152" s="183"/>
      <c r="D152" s="183"/>
      <c r="E152" s="183"/>
      <c r="F152" s="183"/>
      <c r="G152" s="183"/>
      <c r="H152" s="183"/>
      <c r="I152" s="183"/>
      <c r="J152" s="183"/>
      <c r="K152" s="183"/>
      <c r="L152" s="183"/>
      <c r="M152" s="183"/>
      <c r="N152" s="183"/>
      <c r="O152" s="183"/>
      <c r="P152" s="183"/>
      <c r="Q152" s="183"/>
      <c r="R152" s="183"/>
      <c r="S152" s="183"/>
      <c r="T152" s="184"/>
    </row>
    <row r="153" spans="1:20">
      <c r="A153" s="308"/>
      <c r="B153" s="188"/>
      <c r="C153" s="183"/>
      <c r="D153" s="183"/>
      <c r="E153" s="183"/>
      <c r="F153" s="183"/>
      <c r="G153" s="183"/>
      <c r="H153" s="183"/>
      <c r="I153" s="183"/>
      <c r="J153" s="183"/>
      <c r="K153" s="183"/>
      <c r="L153" s="183"/>
      <c r="M153" s="183"/>
      <c r="N153" s="183"/>
      <c r="O153" s="183"/>
      <c r="P153" s="183"/>
      <c r="Q153" s="183"/>
      <c r="R153" s="183"/>
      <c r="S153" s="183"/>
      <c r="T153" s="184"/>
    </row>
    <row r="154" spans="1:20">
      <c r="A154" s="308"/>
      <c r="B154" s="188"/>
      <c r="C154" s="183"/>
      <c r="D154" s="183"/>
      <c r="E154" s="183"/>
      <c r="F154" s="183"/>
      <c r="G154" s="183"/>
      <c r="H154" s="183"/>
      <c r="I154" s="183"/>
      <c r="J154" s="183"/>
      <c r="K154" s="183"/>
      <c r="L154" s="183"/>
      <c r="M154" s="183"/>
      <c r="N154" s="183"/>
      <c r="O154" s="183"/>
      <c r="P154" s="183"/>
      <c r="Q154" s="183"/>
      <c r="R154" s="183"/>
      <c r="S154" s="183"/>
      <c r="T154" s="184"/>
    </row>
    <row r="155" spans="1:20">
      <c r="A155" s="308"/>
      <c r="B155" s="188"/>
      <c r="C155" s="183"/>
      <c r="D155" s="183"/>
      <c r="E155" s="183"/>
      <c r="F155" s="183"/>
      <c r="G155" s="183"/>
      <c r="H155" s="183"/>
      <c r="I155" s="183"/>
      <c r="J155" s="183"/>
      <c r="K155" s="183"/>
      <c r="L155" s="183"/>
      <c r="M155" s="183"/>
      <c r="N155" s="183"/>
      <c r="O155" s="183"/>
      <c r="P155" s="183"/>
      <c r="Q155" s="183"/>
      <c r="R155" s="183"/>
      <c r="S155" s="183"/>
      <c r="T155" s="184"/>
    </row>
    <row r="156" spans="1:20">
      <c r="A156" s="308"/>
      <c r="B156" s="188"/>
      <c r="C156" s="183"/>
      <c r="D156" s="183"/>
      <c r="E156" s="183"/>
      <c r="F156" s="183"/>
      <c r="G156" s="183"/>
      <c r="H156" s="183"/>
      <c r="I156" s="183"/>
      <c r="J156" s="183"/>
      <c r="K156" s="183"/>
      <c r="L156" s="183"/>
      <c r="M156" s="183"/>
      <c r="N156" s="183"/>
      <c r="O156" s="183"/>
      <c r="P156" s="183"/>
      <c r="Q156" s="183"/>
      <c r="R156" s="183"/>
      <c r="S156" s="183"/>
      <c r="T156" s="184"/>
    </row>
    <row r="157" spans="1:20">
      <c r="A157" s="308"/>
      <c r="B157" s="188"/>
      <c r="C157" s="183"/>
      <c r="D157" s="183"/>
      <c r="E157" s="183"/>
      <c r="F157" s="183"/>
      <c r="G157" s="183"/>
      <c r="H157" s="183"/>
      <c r="I157" s="183"/>
      <c r="J157" s="183"/>
      <c r="K157" s="183"/>
      <c r="L157" s="183"/>
      <c r="M157" s="183"/>
      <c r="N157" s="183"/>
      <c r="O157" s="183"/>
      <c r="P157" s="183"/>
      <c r="Q157" s="183"/>
      <c r="R157" s="183"/>
      <c r="S157" s="183"/>
      <c r="T157" s="184"/>
    </row>
    <row r="158" spans="1:20">
      <c r="A158" s="308"/>
      <c r="B158" s="188"/>
      <c r="C158" s="183"/>
      <c r="D158" s="183"/>
      <c r="E158" s="183"/>
      <c r="F158" s="183"/>
      <c r="G158" s="183"/>
      <c r="H158" s="183"/>
      <c r="I158" s="183"/>
      <c r="J158" s="183"/>
      <c r="K158" s="183"/>
      <c r="L158" s="183"/>
      <c r="M158" s="183"/>
      <c r="N158" s="183"/>
      <c r="O158" s="183"/>
      <c r="P158" s="183"/>
      <c r="Q158" s="183"/>
      <c r="R158" s="183"/>
      <c r="S158" s="183"/>
      <c r="T158" s="184"/>
    </row>
    <row r="159" spans="1:20">
      <c r="A159" s="308"/>
      <c r="B159" s="188"/>
      <c r="C159" s="183"/>
      <c r="D159" s="183"/>
      <c r="E159" s="183"/>
      <c r="F159" s="183"/>
      <c r="G159" s="183"/>
      <c r="H159" s="183"/>
      <c r="I159" s="183"/>
      <c r="J159" s="183"/>
      <c r="K159" s="183"/>
      <c r="L159" s="183"/>
      <c r="M159" s="183"/>
      <c r="N159" s="183"/>
      <c r="O159" s="183"/>
      <c r="P159" s="183"/>
      <c r="Q159" s="183"/>
      <c r="R159" s="183"/>
      <c r="S159" s="183"/>
      <c r="T159" s="184"/>
    </row>
    <row r="160" spans="1:20">
      <c r="A160" s="308"/>
      <c r="B160" s="188"/>
      <c r="C160" s="183"/>
      <c r="D160" s="183"/>
      <c r="E160" s="183"/>
      <c r="F160" s="183"/>
      <c r="G160" s="183"/>
      <c r="H160" s="183"/>
      <c r="I160" s="183"/>
      <c r="J160" s="183"/>
      <c r="K160" s="183"/>
      <c r="L160" s="183"/>
      <c r="M160" s="183"/>
      <c r="N160" s="183"/>
      <c r="O160" s="183"/>
      <c r="P160" s="183"/>
      <c r="Q160" s="183"/>
      <c r="R160" s="183"/>
      <c r="S160" s="183"/>
      <c r="T160" s="184"/>
    </row>
    <row r="161" spans="1:20">
      <c r="A161" s="308"/>
      <c r="B161" s="188"/>
      <c r="C161" s="183"/>
      <c r="D161" s="183"/>
      <c r="E161" s="183"/>
      <c r="F161" s="183"/>
      <c r="G161" s="183"/>
      <c r="H161" s="183"/>
      <c r="I161" s="183"/>
      <c r="J161" s="183"/>
      <c r="K161" s="183"/>
      <c r="L161" s="183"/>
      <c r="M161" s="183"/>
      <c r="N161" s="183"/>
      <c r="O161" s="183"/>
      <c r="P161" s="183"/>
      <c r="Q161" s="183"/>
      <c r="R161" s="183"/>
      <c r="S161" s="183"/>
      <c r="T161" s="184"/>
    </row>
    <row r="162" spans="1:20">
      <c r="A162" s="308"/>
      <c r="B162" s="188"/>
      <c r="C162" s="183"/>
      <c r="D162" s="183"/>
      <c r="E162" s="183"/>
      <c r="F162" s="183"/>
      <c r="G162" s="183"/>
      <c r="H162" s="183"/>
      <c r="I162" s="183"/>
      <c r="J162" s="183"/>
      <c r="K162" s="183"/>
      <c r="L162" s="183"/>
      <c r="M162" s="183"/>
      <c r="N162" s="183"/>
      <c r="O162" s="183"/>
      <c r="P162" s="183"/>
      <c r="Q162" s="183"/>
      <c r="R162" s="183"/>
      <c r="S162" s="183"/>
      <c r="T162" s="184"/>
    </row>
    <row r="163" spans="1:20">
      <c r="A163" s="308"/>
      <c r="B163" s="188"/>
      <c r="C163" s="183"/>
      <c r="D163" s="183"/>
      <c r="E163" s="183"/>
      <c r="F163" s="183"/>
      <c r="G163" s="183"/>
      <c r="H163" s="183"/>
      <c r="I163" s="183"/>
      <c r="J163" s="183"/>
      <c r="K163" s="183"/>
      <c r="L163" s="183"/>
      <c r="M163" s="183"/>
      <c r="N163" s="183"/>
      <c r="O163" s="183"/>
      <c r="P163" s="183"/>
      <c r="Q163" s="183"/>
      <c r="R163" s="183"/>
      <c r="S163" s="183"/>
      <c r="T163" s="184"/>
    </row>
    <row r="164" spans="1:20">
      <c r="A164" s="308"/>
      <c r="B164" s="188"/>
      <c r="C164" s="183"/>
      <c r="D164" s="183"/>
      <c r="E164" s="183"/>
      <c r="F164" s="183"/>
      <c r="G164" s="183"/>
      <c r="H164" s="183"/>
      <c r="I164" s="183"/>
      <c r="J164" s="183"/>
      <c r="K164" s="183"/>
      <c r="L164" s="183"/>
      <c r="M164" s="183"/>
      <c r="N164" s="183"/>
      <c r="O164" s="183"/>
      <c r="P164" s="183"/>
      <c r="Q164" s="183"/>
      <c r="R164" s="183"/>
      <c r="S164" s="183"/>
      <c r="T164" s="184"/>
    </row>
    <row r="165" spans="1:20">
      <c r="A165" s="308"/>
      <c r="B165" s="188"/>
      <c r="C165" s="183"/>
      <c r="D165" s="183"/>
      <c r="E165" s="183"/>
      <c r="F165" s="183"/>
      <c r="G165" s="183"/>
      <c r="H165" s="183"/>
      <c r="I165" s="183"/>
      <c r="J165" s="183"/>
      <c r="K165" s="183"/>
      <c r="L165" s="183"/>
      <c r="M165" s="183"/>
      <c r="N165" s="183"/>
      <c r="O165" s="183"/>
      <c r="P165" s="183"/>
      <c r="Q165" s="183"/>
      <c r="R165" s="183"/>
      <c r="S165" s="183"/>
      <c r="T165" s="184"/>
    </row>
    <row r="166" spans="1:20">
      <c r="A166" s="308"/>
      <c r="B166" s="188"/>
      <c r="C166" s="183"/>
      <c r="D166" s="183"/>
      <c r="E166" s="183"/>
      <c r="F166" s="183"/>
      <c r="G166" s="183"/>
      <c r="H166" s="183"/>
      <c r="I166" s="183"/>
      <c r="J166" s="183"/>
      <c r="K166" s="183"/>
      <c r="L166" s="183"/>
      <c r="M166" s="183"/>
      <c r="N166" s="183"/>
      <c r="O166" s="183"/>
      <c r="P166" s="183"/>
      <c r="Q166" s="183"/>
      <c r="R166" s="183"/>
      <c r="S166" s="183"/>
      <c r="T166" s="184"/>
    </row>
    <row r="167" spans="1:20">
      <c r="A167" s="308"/>
      <c r="B167" s="188"/>
      <c r="C167" s="183"/>
      <c r="D167" s="183"/>
      <c r="E167" s="183"/>
      <c r="F167" s="183"/>
      <c r="G167" s="183"/>
      <c r="H167" s="183"/>
      <c r="I167" s="183"/>
      <c r="J167" s="183"/>
      <c r="K167" s="183"/>
      <c r="L167" s="183"/>
      <c r="M167" s="183"/>
      <c r="N167" s="183"/>
      <c r="O167" s="183"/>
      <c r="P167" s="183"/>
      <c r="Q167" s="183"/>
      <c r="R167" s="183"/>
      <c r="S167" s="183"/>
      <c r="T167" s="184"/>
    </row>
    <row r="168" spans="1:20">
      <c r="A168" s="308"/>
      <c r="B168" s="188"/>
      <c r="C168" s="183"/>
      <c r="D168" s="183"/>
      <c r="E168" s="183"/>
      <c r="F168" s="183"/>
      <c r="G168" s="183"/>
      <c r="H168" s="183"/>
      <c r="I168" s="183"/>
      <c r="J168" s="183"/>
      <c r="K168" s="183"/>
      <c r="L168" s="183"/>
      <c r="M168" s="183"/>
      <c r="N168" s="183"/>
      <c r="O168" s="183"/>
      <c r="P168" s="183"/>
      <c r="Q168" s="183"/>
      <c r="R168" s="183"/>
      <c r="S168" s="183"/>
      <c r="T168" s="184"/>
    </row>
    <row r="169" spans="1:20" ht="13.5" thickBot="1">
      <c r="A169" s="308"/>
      <c r="B169" s="188"/>
      <c r="C169" s="183"/>
      <c r="D169" s="183"/>
      <c r="E169" s="183"/>
      <c r="F169" s="183"/>
      <c r="G169" s="183"/>
      <c r="H169" s="183"/>
      <c r="I169" s="183"/>
      <c r="J169" s="183"/>
      <c r="K169" s="183"/>
      <c r="L169" s="183"/>
      <c r="M169" s="183"/>
      <c r="N169" s="183"/>
      <c r="O169" s="183"/>
      <c r="P169" s="183"/>
      <c r="Q169" s="183"/>
      <c r="R169" s="183"/>
      <c r="S169" s="183"/>
      <c r="T169" s="184"/>
    </row>
    <row r="170" spans="1:20">
      <c r="A170" s="309" t="s">
        <v>1104</v>
      </c>
      <c r="B170" s="311" t="s">
        <v>1143</v>
      </c>
      <c r="C170" s="259"/>
      <c r="D170" s="259"/>
      <c r="E170" s="259"/>
      <c r="F170" s="259"/>
      <c r="G170" s="259"/>
      <c r="H170" s="259"/>
      <c r="I170" s="259"/>
      <c r="J170" s="259"/>
      <c r="K170" s="259"/>
      <c r="L170" s="259"/>
      <c r="M170" s="259"/>
      <c r="N170" s="259"/>
      <c r="O170" s="259"/>
      <c r="P170" s="259"/>
      <c r="Q170" s="259"/>
      <c r="R170" s="259"/>
      <c r="S170" s="259"/>
      <c r="T170" s="260"/>
    </row>
    <row r="171" spans="1:20">
      <c r="A171" s="310"/>
      <c r="B171" s="312"/>
      <c r="C171" s="313"/>
      <c r="D171" s="313"/>
      <c r="E171" s="313"/>
      <c r="F171" s="313"/>
      <c r="G171" s="313"/>
      <c r="H171" s="313"/>
      <c r="I171" s="313"/>
      <c r="J171" s="313"/>
      <c r="K171" s="313"/>
      <c r="L171" s="313"/>
      <c r="M171" s="313"/>
      <c r="N171" s="313"/>
      <c r="O171" s="313"/>
      <c r="P171" s="313"/>
      <c r="Q171" s="313"/>
      <c r="R171" s="313"/>
      <c r="S171" s="313"/>
      <c r="T171" s="314"/>
    </row>
    <row r="172" spans="1:20" ht="13.5" thickBot="1">
      <c r="A172" s="257"/>
      <c r="B172" s="261"/>
      <c r="C172" s="262"/>
      <c r="D172" s="262"/>
      <c r="E172" s="262"/>
      <c r="F172" s="262"/>
      <c r="G172" s="262"/>
      <c r="H172" s="262"/>
      <c r="I172" s="262"/>
      <c r="J172" s="262"/>
      <c r="K172" s="262"/>
      <c r="L172" s="262"/>
      <c r="M172" s="262"/>
      <c r="N172" s="262"/>
      <c r="O172" s="262"/>
      <c r="P172" s="262"/>
      <c r="Q172" s="262"/>
      <c r="R172" s="262"/>
      <c r="S172" s="262"/>
      <c r="T172" s="263"/>
    </row>
    <row r="173" spans="1:20">
      <c r="A173" s="256" t="s">
        <v>1114</v>
      </c>
      <c r="B173" s="193"/>
      <c r="C173" s="194"/>
      <c r="D173" s="194"/>
      <c r="E173" s="194"/>
      <c r="F173" s="194"/>
      <c r="G173" s="194"/>
      <c r="H173" s="194"/>
      <c r="I173" s="194"/>
      <c r="J173" s="194"/>
      <c r="K173" s="194"/>
      <c r="L173" s="194"/>
      <c r="M173" s="194"/>
      <c r="N173" s="194"/>
      <c r="O173" s="194"/>
      <c r="P173" s="194"/>
      <c r="Q173" s="194"/>
      <c r="R173" s="194"/>
      <c r="S173" s="194"/>
      <c r="T173" s="195"/>
    </row>
    <row r="174" spans="1:20" ht="14">
      <c r="A174" s="315"/>
      <c r="B174" s="200" t="s">
        <v>1115</v>
      </c>
      <c r="C174" s="203"/>
      <c r="D174" s="183"/>
      <c r="E174" s="183"/>
      <c r="F174" s="183"/>
      <c r="G174" s="183"/>
      <c r="H174" s="183"/>
      <c r="I174" s="183"/>
      <c r="J174" s="183"/>
      <c r="K174" s="183"/>
      <c r="L174" s="183"/>
      <c r="M174" s="183"/>
      <c r="N174" s="183"/>
      <c r="O174" s="183"/>
      <c r="P174" s="183"/>
      <c r="Q174" s="183"/>
      <c r="R174" s="183"/>
      <c r="S174" s="183"/>
      <c r="T174" s="184"/>
    </row>
    <row r="175" spans="1:20" ht="14">
      <c r="A175" s="315"/>
      <c r="B175" s="200"/>
      <c r="C175" s="183"/>
      <c r="D175" s="183"/>
      <c r="E175" s="183"/>
      <c r="F175" s="183"/>
      <c r="G175" s="183"/>
      <c r="H175" s="183"/>
      <c r="I175" s="183"/>
      <c r="J175" s="183"/>
      <c r="K175" s="183"/>
      <c r="L175" s="183"/>
      <c r="M175" s="183"/>
      <c r="N175" s="183"/>
      <c r="O175" s="183"/>
      <c r="P175" s="183"/>
      <c r="Q175" s="183"/>
      <c r="R175" s="183"/>
      <c r="S175" s="183"/>
      <c r="T175" s="184"/>
    </row>
    <row r="176" spans="1:20" ht="14">
      <c r="A176" s="315"/>
      <c r="B176" s="200"/>
      <c r="C176" s="183"/>
      <c r="D176" s="183"/>
      <c r="E176" s="183"/>
      <c r="F176" s="183"/>
      <c r="G176" s="183"/>
      <c r="H176" s="183"/>
      <c r="I176" s="183"/>
      <c r="J176" s="183"/>
      <c r="K176" s="183"/>
      <c r="L176" s="183"/>
      <c r="M176" s="183"/>
      <c r="N176" s="183"/>
      <c r="O176" s="183"/>
      <c r="P176" s="183"/>
      <c r="Q176" s="183"/>
      <c r="R176" s="183"/>
      <c r="S176" s="183"/>
      <c r="T176" s="184"/>
    </row>
    <row r="177" spans="1:20" ht="14">
      <c r="A177" s="315"/>
      <c r="B177" s="200"/>
      <c r="C177" s="183"/>
      <c r="D177" s="183"/>
      <c r="E177" s="183"/>
      <c r="F177" s="183"/>
      <c r="G177" s="183"/>
      <c r="H177" s="183"/>
      <c r="I177" s="183"/>
      <c r="J177" s="183"/>
      <c r="K177" s="183"/>
      <c r="L177" s="183"/>
      <c r="M177" s="183"/>
      <c r="N177" s="183"/>
      <c r="O177" s="183"/>
      <c r="P177" s="183"/>
      <c r="Q177" s="183"/>
      <c r="R177" s="183"/>
      <c r="S177" s="183"/>
      <c r="T177" s="184"/>
    </row>
    <row r="178" spans="1:20" ht="13.5" thickBot="1">
      <c r="A178" s="257"/>
      <c r="B178" s="185"/>
      <c r="C178" s="186"/>
      <c r="D178" s="186"/>
      <c r="E178" s="186"/>
      <c r="F178" s="186"/>
      <c r="G178" s="186"/>
      <c r="H178" s="186"/>
      <c r="I178" s="186"/>
      <c r="J178" s="186"/>
      <c r="K178" s="186"/>
      <c r="L178" s="186"/>
      <c r="M178" s="186"/>
      <c r="N178" s="186"/>
      <c r="O178" s="186"/>
      <c r="P178" s="186"/>
      <c r="Q178" s="186"/>
      <c r="R178" s="186"/>
      <c r="S178" s="186"/>
      <c r="T178" s="187"/>
    </row>
    <row r="179" spans="1:20">
      <c r="A179" s="256" t="s">
        <v>1107</v>
      </c>
      <c r="B179" s="258" t="s">
        <v>1142</v>
      </c>
      <c r="C179" s="259"/>
      <c r="D179" s="259"/>
      <c r="E179" s="259"/>
      <c r="F179" s="259"/>
      <c r="G179" s="259"/>
      <c r="H179" s="259"/>
      <c r="I179" s="259"/>
      <c r="J179" s="259"/>
      <c r="K179" s="259"/>
      <c r="L179" s="259"/>
      <c r="M179" s="259"/>
      <c r="N179" s="259"/>
      <c r="O179" s="259"/>
      <c r="P179" s="259"/>
      <c r="Q179" s="259"/>
      <c r="R179" s="259"/>
      <c r="S179" s="259"/>
      <c r="T179" s="260"/>
    </row>
    <row r="180" spans="1:20" ht="13.5" thickBot="1">
      <c r="A180" s="257"/>
      <c r="B180" s="261"/>
      <c r="C180" s="262"/>
      <c r="D180" s="262"/>
      <c r="E180" s="262"/>
      <c r="F180" s="262"/>
      <c r="G180" s="262"/>
      <c r="H180" s="262"/>
      <c r="I180" s="262"/>
      <c r="J180" s="262"/>
      <c r="K180" s="262"/>
      <c r="L180" s="262"/>
      <c r="M180" s="262"/>
      <c r="N180" s="262"/>
      <c r="O180" s="262"/>
      <c r="P180" s="262"/>
      <c r="Q180" s="262"/>
      <c r="R180" s="262"/>
      <c r="S180" s="262"/>
      <c r="T180" s="263"/>
    </row>
    <row r="181" spans="1:20" ht="24.75" customHeight="1">
      <c r="A181" s="301" t="s">
        <v>1108</v>
      </c>
      <c r="B181" s="297" t="s">
        <v>1758</v>
      </c>
      <c r="C181" s="280"/>
      <c r="D181" s="280"/>
      <c r="E181" s="280"/>
      <c r="F181" s="280"/>
      <c r="G181" s="280"/>
      <c r="H181" s="280"/>
      <c r="I181" s="280"/>
      <c r="J181" s="280"/>
      <c r="K181" s="280"/>
      <c r="L181" s="280"/>
      <c r="M181" s="280"/>
      <c r="N181" s="280"/>
      <c r="O181" s="280"/>
      <c r="P181" s="280"/>
      <c r="Q181" s="280"/>
      <c r="R181" s="280"/>
      <c r="S181" s="280"/>
      <c r="T181" s="281"/>
    </row>
    <row r="182" spans="1:20" ht="24.75" customHeight="1">
      <c r="A182" s="302"/>
      <c r="B182" s="298"/>
      <c r="C182" s="299"/>
      <c r="D182" s="299"/>
      <c r="E182" s="299"/>
      <c r="F182" s="299"/>
      <c r="G182" s="299"/>
      <c r="H182" s="299"/>
      <c r="I182" s="299"/>
      <c r="J182" s="299"/>
      <c r="K182" s="299"/>
      <c r="L182" s="299"/>
      <c r="M182" s="299"/>
      <c r="N182" s="299"/>
      <c r="O182" s="299"/>
      <c r="P182" s="299"/>
      <c r="Q182" s="299"/>
      <c r="R182" s="299"/>
      <c r="S182" s="299"/>
      <c r="T182" s="300"/>
    </row>
    <row r="183" spans="1:20">
      <c r="A183" s="302"/>
      <c r="B183" s="264" t="s">
        <v>1116</v>
      </c>
      <c r="C183" s="265"/>
      <c r="D183" s="265"/>
      <c r="E183" s="265"/>
      <c r="F183" s="265"/>
      <c r="G183" s="265"/>
      <c r="H183" s="265"/>
      <c r="I183" s="265"/>
      <c r="J183" s="265"/>
      <c r="K183" s="265"/>
      <c r="L183" s="265"/>
      <c r="M183" s="265"/>
      <c r="N183" s="265"/>
      <c r="O183" s="265"/>
      <c r="P183" s="265"/>
      <c r="Q183" s="265"/>
      <c r="R183" s="265"/>
      <c r="S183" s="265"/>
      <c r="T183" s="266"/>
    </row>
    <row r="184" spans="1:20">
      <c r="A184" s="302"/>
      <c r="B184" s="267"/>
      <c r="C184" s="268"/>
      <c r="D184" s="268"/>
      <c r="E184" s="268"/>
      <c r="F184" s="268"/>
      <c r="G184" s="268"/>
      <c r="H184" s="268"/>
      <c r="I184" s="268"/>
      <c r="J184" s="268"/>
      <c r="K184" s="268"/>
      <c r="L184" s="268"/>
      <c r="M184" s="268"/>
      <c r="N184" s="268"/>
      <c r="O184" s="268"/>
      <c r="P184" s="268"/>
      <c r="Q184" s="268"/>
      <c r="R184" s="268"/>
      <c r="S184" s="268"/>
      <c r="T184" s="269"/>
    </row>
    <row r="185" spans="1:20">
      <c r="A185" s="302"/>
      <c r="B185" s="264" t="s">
        <v>1761</v>
      </c>
      <c r="C185" s="265"/>
      <c r="D185" s="265"/>
      <c r="E185" s="265"/>
      <c r="F185" s="265"/>
      <c r="G185" s="265"/>
      <c r="H185" s="265"/>
      <c r="I185" s="265"/>
      <c r="J185" s="265"/>
      <c r="K185" s="265"/>
      <c r="L185" s="265"/>
      <c r="M185" s="265"/>
      <c r="N185" s="265"/>
      <c r="O185" s="265"/>
      <c r="P185" s="265"/>
      <c r="Q185" s="265"/>
      <c r="R185" s="265"/>
      <c r="S185" s="265"/>
      <c r="T185" s="266"/>
    </row>
    <row r="186" spans="1:20" ht="13.5" thickBot="1">
      <c r="A186" s="303"/>
      <c r="B186" s="276"/>
      <c r="C186" s="277"/>
      <c r="D186" s="277"/>
      <c r="E186" s="277"/>
      <c r="F186" s="277"/>
      <c r="G186" s="277"/>
      <c r="H186" s="277"/>
      <c r="I186" s="277"/>
      <c r="J186" s="277"/>
      <c r="K186" s="277"/>
      <c r="L186" s="277"/>
      <c r="M186" s="277"/>
      <c r="N186" s="277"/>
      <c r="O186" s="277"/>
      <c r="P186" s="277"/>
      <c r="Q186" s="277"/>
      <c r="R186" s="277"/>
      <c r="S186" s="277"/>
      <c r="T186" s="278"/>
    </row>
  </sheetData>
  <mergeCells count="26">
    <mergeCell ref="A6:A29"/>
    <mergeCell ref="B185:T186"/>
    <mergeCell ref="B181:T182"/>
    <mergeCell ref="A181:A186"/>
    <mergeCell ref="B101:T101"/>
    <mergeCell ref="A102:A169"/>
    <mergeCell ref="A170:A172"/>
    <mergeCell ref="B170:T172"/>
    <mergeCell ref="A173:A178"/>
    <mergeCell ref="C143:T143"/>
    <mergeCell ref="R3:T3"/>
    <mergeCell ref="A1:T2"/>
    <mergeCell ref="A179:A180"/>
    <mergeCell ref="B179:T180"/>
    <mergeCell ref="B183:T184"/>
    <mergeCell ref="B95:T96"/>
    <mergeCell ref="B97:T98"/>
    <mergeCell ref="B65:T66"/>
    <mergeCell ref="B68:T68"/>
    <mergeCell ref="A65:A66"/>
    <mergeCell ref="A67:A98"/>
    <mergeCell ref="B5:T5"/>
    <mergeCell ref="A30:A56"/>
    <mergeCell ref="A57:A59"/>
    <mergeCell ref="B57:T59"/>
    <mergeCell ref="A60:A64"/>
  </mergeCells>
  <phoneticPr fontId="5"/>
  <pageMargins left="0.7" right="0.7" top="0.75" bottom="0.75" header="0.3" footer="0.3"/>
  <pageSetup paperSize="8" scale="74" orientation="portrait" r:id="rId1"/>
  <rowBreaks count="1" manualBreakCount="1">
    <brk id="99"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9"/>
  <sheetViews>
    <sheetView showZeros="0" view="pageBreakPreview" zoomScale="55" zoomScaleNormal="50" zoomScaleSheetLayoutView="55" zoomScalePageLayoutView="80" workbookViewId="0">
      <selection activeCell="A29" sqref="A29:L29"/>
    </sheetView>
  </sheetViews>
  <sheetFormatPr defaultColWidth="8.90625" defaultRowHeight="23"/>
  <cols>
    <col min="1" max="5" width="8.90625" style="67"/>
    <col min="6" max="6" width="4.08984375" style="67" customWidth="1"/>
    <col min="7" max="16384" width="8.90625" style="67"/>
  </cols>
  <sheetData>
    <row r="1" spans="1:12" ht="25.5">
      <c r="A1" s="621" t="str">
        <f>'Data Entry Sheet for submission'!C24</f>
        <v>※Please select.</v>
      </c>
      <c r="B1" s="621"/>
      <c r="C1" s="621"/>
      <c r="D1" s="621"/>
      <c r="E1" s="621"/>
      <c r="F1" s="621"/>
      <c r="G1" s="621"/>
      <c r="H1" s="621"/>
      <c r="I1" s="621"/>
      <c r="J1" s="621"/>
      <c r="K1" s="621"/>
      <c r="L1" s="621"/>
    </row>
    <row r="2" spans="1:12">
      <c r="A2" s="422" t="s">
        <v>1043</v>
      </c>
      <c r="B2" s="423"/>
      <c r="C2" s="423"/>
      <c r="D2" s="423"/>
      <c r="E2" s="423"/>
      <c r="F2" s="423"/>
      <c r="G2" s="423"/>
      <c r="H2" s="423"/>
      <c r="I2" s="423"/>
      <c r="J2" s="423"/>
      <c r="K2" s="423"/>
      <c r="L2" s="423"/>
    </row>
    <row r="5" spans="1:12" ht="28">
      <c r="A5" s="426" t="s">
        <v>723</v>
      </c>
      <c r="B5" s="426"/>
      <c r="C5" s="426"/>
      <c r="D5" s="426"/>
      <c r="E5" s="426"/>
      <c r="F5" s="426"/>
      <c r="G5" s="426"/>
      <c r="H5" s="426"/>
      <c r="I5" s="426"/>
      <c r="J5" s="426"/>
      <c r="K5" s="426"/>
      <c r="L5" s="426"/>
    </row>
    <row r="6" spans="1:12">
      <c r="A6" s="432" t="s">
        <v>1147</v>
      </c>
      <c r="B6" s="433"/>
      <c r="C6" s="433"/>
      <c r="D6" s="433"/>
      <c r="E6" s="433"/>
      <c r="F6" s="433"/>
      <c r="G6" s="433"/>
      <c r="H6" s="433"/>
      <c r="I6" s="433"/>
      <c r="J6" s="433"/>
      <c r="K6" s="433"/>
      <c r="L6" s="433"/>
    </row>
    <row r="8" spans="1:12" ht="28">
      <c r="A8" s="426" t="s">
        <v>724</v>
      </c>
      <c r="B8" s="426"/>
      <c r="C8" s="426"/>
      <c r="D8" s="426"/>
      <c r="E8" s="426"/>
      <c r="F8" s="426"/>
      <c r="G8" s="426"/>
      <c r="H8" s="426"/>
      <c r="I8" s="426"/>
      <c r="J8" s="426"/>
      <c r="K8" s="426"/>
      <c r="L8" s="426"/>
    </row>
    <row r="9" spans="1:12">
      <c r="A9" s="432" t="s">
        <v>1136</v>
      </c>
      <c r="B9" s="433"/>
      <c r="C9" s="433"/>
      <c r="D9" s="433"/>
      <c r="E9" s="433"/>
      <c r="F9" s="433"/>
      <c r="G9" s="433"/>
      <c r="H9" s="433"/>
      <c r="I9" s="433"/>
      <c r="J9" s="433"/>
      <c r="K9" s="433"/>
      <c r="L9" s="433"/>
    </row>
    <row r="10" spans="1:12" ht="80.150000000000006" customHeight="1">
      <c r="A10" s="428">
        <f>'Data Entry Sheet for submission'!C29</f>
        <v>0</v>
      </c>
      <c r="B10" s="428"/>
      <c r="C10" s="428"/>
      <c r="D10" s="428"/>
      <c r="E10" s="428"/>
      <c r="F10" s="428"/>
      <c r="G10" s="428"/>
      <c r="H10" s="428"/>
      <c r="I10" s="428"/>
      <c r="J10" s="428"/>
      <c r="K10" s="428"/>
      <c r="L10" s="428"/>
    </row>
    <row r="11" spans="1:12" ht="80.150000000000006" customHeight="1">
      <c r="A11" s="429">
        <f>'Data Entry Sheet for submission'!C31</f>
        <v>0</v>
      </c>
      <c r="B11" s="429"/>
      <c r="C11" s="429"/>
      <c r="D11" s="429"/>
      <c r="E11" s="429"/>
      <c r="F11" s="429"/>
      <c r="G11" s="429"/>
      <c r="H11" s="429"/>
      <c r="I11" s="429"/>
      <c r="J11" s="429"/>
      <c r="K11" s="429"/>
      <c r="L11" s="429"/>
    </row>
    <row r="13" spans="1:12" ht="80.150000000000006" customHeight="1">
      <c r="A13" s="428">
        <f>'Data Entry Sheet for submission'!C30</f>
        <v>0</v>
      </c>
      <c r="B13" s="428"/>
      <c r="C13" s="428"/>
      <c r="D13" s="428"/>
      <c r="E13" s="428"/>
      <c r="F13" s="428"/>
      <c r="G13" s="428"/>
      <c r="H13" s="428"/>
      <c r="I13" s="428"/>
      <c r="J13" s="428"/>
      <c r="K13" s="428"/>
      <c r="L13" s="428"/>
    </row>
    <row r="14" spans="1:12" ht="80.150000000000006" customHeight="1">
      <c r="A14" s="429">
        <f>'Data Entry Sheet for submission'!C32</f>
        <v>0</v>
      </c>
      <c r="B14" s="429"/>
      <c r="C14" s="429"/>
      <c r="D14" s="429"/>
      <c r="E14" s="429"/>
      <c r="F14" s="429"/>
      <c r="G14" s="429"/>
      <c r="H14" s="429"/>
      <c r="I14" s="429"/>
      <c r="J14" s="429"/>
      <c r="K14" s="429"/>
      <c r="L14" s="429"/>
    </row>
    <row r="17" spans="1:12" ht="27" customHeight="1"/>
    <row r="18" spans="1:12" ht="27" customHeight="1"/>
    <row r="19" spans="1:12" ht="28">
      <c r="A19" s="426" t="s">
        <v>725</v>
      </c>
      <c r="B19" s="426"/>
      <c r="C19" s="426"/>
      <c r="D19" s="426"/>
      <c r="E19" s="426"/>
      <c r="F19" s="426"/>
      <c r="G19" s="426"/>
      <c r="H19" s="426"/>
      <c r="I19" s="426"/>
      <c r="J19" s="426"/>
      <c r="K19" s="426"/>
      <c r="L19" s="426"/>
    </row>
    <row r="20" spans="1:12" ht="30.75" customHeight="1">
      <c r="A20" s="422" t="s">
        <v>1044</v>
      </c>
      <c r="B20" s="423"/>
      <c r="C20" s="423"/>
      <c r="D20" s="423"/>
      <c r="E20" s="423"/>
      <c r="F20" s="423"/>
      <c r="G20" s="423"/>
      <c r="H20" s="423"/>
      <c r="I20" s="423"/>
      <c r="J20" s="423"/>
      <c r="K20" s="423"/>
      <c r="L20" s="423"/>
    </row>
    <row r="21" spans="1:12" ht="29.25" customHeight="1">
      <c r="A21" s="422" t="str">
        <f>PROPER('Data Entry Sheet for submission'!E8)&amp;" "&amp;UPPER('Data Entry Sheet for submission'!C8)</f>
        <v xml:space="preserve"> </v>
      </c>
      <c r="B21" s="422"/>
      <c r="C21" s="422"/>
      <c r="D21" s="422"/>
      <c r="E21" s="422"/>
      <c r="F21" s="422"/>
      <c r="G21" s="422"/>
      <c r="H21" s="422"/>
      <c r="I21" s="422"/>
      <c r="J21" s="422"/>
      <c r="K21" s="422"/>
      <c r="L21" s="422"/>
    </row>
    <row r="22" spans="1:12">
      <c r="A22" s="422" t="str">
        <f>IF(ISBLANK('Data Entry Sheet for submission'!C6),'Data Entry Sheet for submission'!C7&amp;"　"&amp;'Data Entry Sheet for submission'!E7,'Data Entry Sheet for submission'!C6&amp;"　"&amp;'Data Entry Sheet for submission'!E6)</f>
        <v>　</v>
      </c>
      <c r="B22" s="422"/>
      <c r="C22" s="422"/>
      <c r="D22" s="422"/>
      <c r="E22" s="422"/>
      <c r="F22" s="422"/>
      <c r="G22" s="422"/>
      <c r="H22" s="422"/>
      <c r="I22" s="422"/>
      <c r="J22" s="422"/>
      <c r="K22" s="422"/>
      <c r="L22" s="422"/>
    </row>
    <row r="23" spans="1:12" s="209" customFormat="1">
      <c r="A23" s="210"/>
      <c r="B23" s="210"/>
      <c r="C23" s="210"/>
      <c r="D23" s="210"/>
      <c r="E23" s="210"/>
      <c r="F23" s="210"/>
      <c r="G23" s="210"/>
      <c r="H23" s="210"/>
      <c r="I23" s="210"/>
      <c r="J23" s="210"/>
      <c r="K23" s="210"/>
      <c r="L23" s="210"/>
    </row>
    <row r="26" spans="1:12">
      <c r="A26" s="422"/>
      <c r="B26" s="423"/>
      <c r="C26" s="423"/>
      <c r="D26" s="423"/>
      <c r="E26" s="423"/>
      <c r="F26" s="423"/>
      <c r="G26" s="423"/>
      <c r="H26" s="423"/>
      <c r="I26" s="423"/>
      <c r="J26" s="423"/>
      <c r="K26" s="423"/>
      <c r="L26" s="423"/>
    </row>
    <row r="27" spans="1:12" hidden="1">
      <c r="A27" s="430" t="e">
        <f>'Data Entry Sheet for submission'!C25&amp;"　"&amp;VLOOKUP('Data Entry Sheet for submission'!C26,研究指導一覧!A:I,9,FALSE)</f>
        <v>#N/A</v>
      </c>
      <c r="B27" s="430"/>
      <c r="C27" s="430"/>
      <c r="D27" s="430"/>
      <c r="E27" s="430"/>
      <c r="F27" s="430"/>
      <c r="G27" s="430"/>
      <c r="H27" s="430"/>
      <c r="I27" s="430"/>
      <c r="J27" s="430"/>
      <c r="K27" s="430"/>
      <c r="L27" s="430"/>
    </row>
    <row r="29" spans="1:12">
      <c r="A29" s="616" t="s">
        <v>1128</v>
      </c>
      <c r="B29" s="616"/>
      <c r="C29" s="616"/>
      <c r="D29" s="616"/>
      <c r="E29" s="616"/>
      <c r="F29" s="616"/>
      <c r="G29" s="616"/>
      <c r="H29" s="616"/>
      <c r="I29" s="616"/>
      <c r="J29" s="616"/>
      <c r="K29" s="616"/>
      <c r="L29" s="616"/>
    </row>
  </sheetData>
  <sheetProtection algorithmName="SHA-512" hashValue="jw6aR0hCFJl7s2YrBx2+aNzgYIY3NWPQuqk1NorCcRFmeS4pWkKdcmCH0lf6mC7Gffwr7KwXIDXna75jSdch8g==" saltValue="hD9R+YuNIM/WVHbEa1EIAw==" spinCount="100000" sheet="1" formatColumns="0" formatRows="0"/>
  <customSheetViews>
    <customSheetView guid="{3E35AAB7-4578-42FA-82DC-9186684AD379}" scale="50" showPageBreaks="1" zeroValues="0" fitToPage="1" view="pageBreakPreview">
      <selection activeCell="F12" sqref="F12"/>
      <pageMargins left="0.7" right="0.7" top="0.75" bottom="0.75" header="0.3" footer="0.3"/>
      <pageSetup paperSize="9" scale="86" orientation="portrait" r:id="rId1"/>
    </customSheetView>
    <customSheetView guid="{3F53AC2D-B85F-4157-BF89-65B24AE7942F}" scale="50" showPageBreaks="1" zeroValues="0" fitToPage="1" view="pageBreakPreview">
      <selection activeCell="F12" sqref="F12"/>
      <pageMargins left="0.7" right="0.7" top="0.75" bottom="0.75" header="0.3" footer="0.3"/>
      <pageSetup paperSize="9" scale="86" orientation="portrait" r:id="rId2"/>
    </customSheetView>
  </customSheetViews>
  <mergeCells count="17">
    <mergeCell ref="A1:L1"/>
    <mergeCell ref="A22:L22"/>
    <mergeCell ref="A21:L21"/>
    <mergeCell ref="A27:L27"/>
    <mergeCell ref="A13:L13"/>
    <mergeCell ref="A5:L5"/>
    <mergeCell ref="A8:L8"/>
    <mergeCell ref="A10:L10"/>
    <mergeCell ref="A11:L11"/>
    <mergeCell ref="A2:L2"/>
    <mergeCell ref="A6:L6"/>
    <mergeCell ref="A9:L9"/>
    <mergeCell ref="A20:L20"/>
    <mergeCell ref="A26:L26"/>
    <mergeCell ref="A29:L29"/>
    <mergeCell ref="A14:L14"/>
    <mergeCell ref="A19:L19"/>
  </mergeCells>
  <phoneticPr fontId="5"/>
  <conditionalFormatting sqref="A29:L29">
    <cfRule type="cellIs" dxfId="0" priority="1" operator="equal">
      <formula>"yyyy/mm"</formula>
    </cfRule>
  </conditionalFormatting>
  <pageMargins left="0.7" right="0.7" top="0.75" bottom="0.75" header="0.3" footer="0.3"/>
  <pageSetup paperSize="9" scale="85"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D2"/>
  <sheetViews>
    <sheetView showZeros="0" zoomScaleNormal="100" workbookViewId="0">
      <selection activeCell="A6" sqref="A6:L6"/>
    </sheetView>
  </sheetViews>
  <sheetFormatPr defaultColWidth="9.08984375" defaultRowHeight="11"/>
  <cols>
    <col min="1" max="16384" width="9.08984375" style="1"/>
  </cols>
  <sheetData>
    <row r="1" spans="1:56" s="42" customFormat="1" ht="22">
      <c r="A1" s="31" t="s">
        <v>683</v>
      </c>
      <c r="B1" s="31" t="s">
        <v>0</v>
      </c>
      <c r="C1" s="31" t="s">
        <v>1</v>
      </c>
      <c r="D1" s="31" t="s">
        <v>2</v>
      </c>
      <c r="E1" s="32" t="s">
        <v>684</v>
      </c>
      <c r="F1" s="32" t="s">
        <v>685</v>
      </c>
      <c r="G1" s="33" t="s">
        <v>28</v>
      </c>
      <c r="H1" s="34" t="s">
        <v>686</v>
      </c>
      <c r="I1" s="33" t="s">
        <v>666</v>
      </c>
      <c r="J1" s="31" t="s">
        <v>6</v>
      </c>
      <c r="K1" s="31" t="s">
        <v>7</v>
      </c>
      <c r="L1" s="31" t="s">
        <v>699</v>
      </c>
      <c r="M1" s="31" t="s">
        <v>706</v>
      </c>
      <c r="N1" s="35" t="s">
        <v>698</v>
      </c>
      <c r="O1" s="35" t="s">
        <v>697</v>
      </c>
      <c r="P1" s="35" t="s">
        <v>696</v>
      </c>
      <c r="Q1" s="35" t="s">
        <v>695</v>
      </c>
      <c r="R1" s="36" t="s">
        <v>694</v>
      </c>
      <c r="S1" s="36" t="s">
        <v>693</v>
      </c>
      <c r="T1" s="37" t="s">
        <v>692</v>
      </c>
      <c r="U1" s="31" t="s">
        <v>8</v>
      </c>
      <c r="V1" s="31" t="s">
        <v>691</v>
      </c>
      <c r="W1" s="32" t="s">
        <v>705</v>
      </c>
      <c r="X1" s="31" t="s">
        <v>690</v>
      </c>
      <c r="Y1" s="31" t="s">
        <v>603</v>
      </c>
      <c r="Z1" s="31" t="s">
        <v>604</v>
      </c>
      <c r="AA1" s="31" t="s">
        <v>689</v>
      </c>
      <c r="AB1" s="31" t="s">
        <v>688</v>
      </c>
      <c r="AC1" s="31" t="s">
        <v>663</v>
      </c>
      <c r="AD1" s="31" t="s">
        <v>687</v>
      </c>
      <c r="AE1" s="31" t="s">
        <v>3</v>
      </c>
      <c r="AF1" s="32" t="s">
        <v>700</v>
      </c>
      <c r="AG1" s="32" t="s">
        <v>701</v>
      </c>
      <c r="AH1" s="31" t="s">
        <v>4</v>
      </c>
      <c r="AI1" s="31" t="s">
        <v>707</v>
      </c>
      <c r="AJ1" s="31" t="s">
        <v>5</v>
      </c>
      <c r="AK1" s="31" t="s">
        <v>708</v>
      </c>
      <c r="AL1" s="38" t="s">
        <v>682</v>
      </c>
      <c r="AM1" s="40" t="s">
        <v>702</v>
      </c>
      <c r="AN1" s="40" t="s">
        <v>703</v>
      </c>
      <c r="AO1" s="28" t="s">
        <v>704</v>
      </c>
      <c r="AP1" s="28" t="s">
        <v>709</v>
      </c>
      <c r="AQ1" s="31" t="s">
        <v>681</v>
      </c>
      <c r="AR1" s="31" t="s">
        <v>680</v>
      </c>
      <c r="AS1" s="31" t="s">
        <v>679</v>
      </c>
      <c r="AT1" s="31" t="s">
        <v>678</v>
      </c>
      <c r="AU1" s="31" t="s">
        <v>677</v>
      </c>
      <c r="AV1" s="31" t="s">
        <v>676</v>
      </c>
      <c r="AW1" s="31" t="s">
        <v>675</v>
      </c>
      <c r="AX1" s="31" t="s">
        <v>674</v>
      </c>
      <c r="AY1" s="39" t="s">
        <v>673</v>
      </c>
      <c r="AZ1" s="39" t="s">
        <v>672</v>
      </c>
      <c r="BA1" s="41" t="s">
        <v>671</v>
      </c>
      <c r="BB1" s="41" t="s">
        <v>670</v>
      </c>
      <c r="BC1" s="39" t="s">
        <v>669</v>
      </c>
      <c r="BD1" s="39" t="s">
        <v>668</v>
      </c>
    </row>
    <row r="2" spans="1:56" s="29" customFormat="1" ht="42" customHeight="1">
      <c r="A2" s="30" t="str">
        <f>LEFT(UPPER(ASC('Data Entry Sheet for submission'!C3)),8)</f>
        <v/>
      </c>
      <c r="B2" s="30" t="str">
        <f>IF(ISBLANK('Data Entry Sheet for submission'!C6),'Data Entry Sheet for submission'!C7&amp;"　"&amp;'Data Entry Sheet for submission'!E7,'Data Entry Sheet for submission'!C6&amp;"　"&amp;'Data Entry Sheet for submission'!E6)</f>
        <v>　</v>
      </c>
      <c r="C2" s="30" t="str">
        <f>'Data Entry Sheet for submission'!C7&amp;"　"&amp;'Data Entry Sheet for submission'!E7</f>
        <v>　</v>
      </c>
      <c r="D2" s="30" t="str">
        <f>UPPER('Data Entry Sheet for submission'!C8)&amp;"　"&amp;PROPER('Data Entry Sheet for submission'!E8)</f>
        <v>　</v>
      </c>
      <c r="E2" s="54">
        <f>'Data Entry Sheet for submission'!D9</f>
        <v>0</v>
      </c>
      <c r="F2" s="43">
        <f>VLOOKUP('Data Entry Sheet for submission'!F9,入力タブ!X:Y,2,FALSE)</f>
        <v>-1</v>
      </c>
      <c r="G2" s="44" t="str">
        <f>'Data Entry Sheet for submission'!F9</f>
        <v>※Please select.</v>
      </c>
      <c r="H2" s="45">
        <f>VLOOKUP('Data Entry Sheet for submission'!C10,入力タブ!AD:AE,2,FALSE)</f>
        <v>-1</v>
      </c>
      <c r="I2" s="44" t="str">
        <f>IF(VLOOKUP('Data Entry Sheet for submission'!C10,入力タブ!AD:AE,2,FALSE)=99,'Data Entry Sheet for submission'!E10,'Data Entry Sheet for submission'!C10)</f>
        <v>※Please select.</v>
      </c>
      <c r="J2" s="46" t="str">
        <f>IF(ISBLANK('Data Entry Sheet for submission'!D11),"",'Data Entry Sheet for submission'!D11)</f>
        <v/>
      </c>
      <c r="K2" s="46" t="str">
        <f>IF(ISBLANK('Data Entry Sheet for submission'!D12),"",'Data Entry Sheet for submission'!D12)</f>
        <v/>
      </c>
      <c r="L2" s="51">
        <f>'Data Entry Sheet for submission'!C16</f>
        <v>0</v>
      </c>
      <c r="M2" s="51">
        <f>'Data Entry Sheet for submission'!E16</f>
        <v>0</v>
      </c>
      <c r="N2" s="47" t="e">
        <f>VLOOKUP('Data Entry Sheet for submission'!G16,入力タブ!AA:AB,2,FALSE)</f>
        <v>#N/A</v>
      </c>
      <c r="O2" s="47">
        <f>'Data Entry Sheet for submission'!G16</f>
        <v>0</v>
      </c>
      <c r="P2" s="48" t="e">
        <f>VLOOKUP('Data Entry Sheet for submission'!C17,入力タブ!A:B,2,FALSE)</f>
        <v>#N/A</v>
      </c>
      <c r="Q2" s="48" t="e">
        <f>IF(VLOOKUP('Data Entry Sheet for submission'!C17,入力タブ!A:B,2,FALSE)=99,'Data Entry Sheet for submission'!F17,'Data Entry Sheet for submission'!C17)</f>
        <v>#N/A</v>
      </c>
      <c r="R2" s="30" t="e">
        <f>VLOOKUP('Data Entry Sheet for submission'!C18,入力タブ!M:N,2,FALSE)</f>
        <v>#N/A</v>
      </c>
      <c r="S2" s="30" t="e">
        <f>IF(VLOOKUP('Data Entry Sheet for submission'!C18,入力タブ!M:N,2,FALSE)=99,'Data Entry Sheet for submission'!F18,'Data Entry Sheet for submission'!C18)</f>
        <v>#N/A</v>
      </c>
      <c r="T2" s="30" t="str">
        <f>'Data Entry Sheet for submission'!C19</f>
        <v>Doctoral Program</v>
      </c>
      <c r="U2" s="30" t="str">
        <f>IF(ISBLANK('Data Entry Sheet for submission'!C20),"",'Data Entry Sheet for submission'!C20)</f>
        <v/>
      </c>
      <c r="V2" s="43">
        <f>VLOOKUP('Data Entry Sheet for submission'!C24,入力タブ!A:B,2,FALSE)</f>
        <v>-1</v>
      </c>
      <c r="W2" s="43" t="str">
        <f>MID(VLOOKUP('Data Entry Sheet for submission'!C25,入力タブ!M:N,2,FALSE),3,2)</f>
        <v/>
      </c>
      <c r="X2" s="43" t="str">
        <f>MID(VLOOKUP('Data Entry Sheet for submission'!C25,入力タブ!M:N,2,FALSE),5,2)</f>
        <v/>
      </c>
      <c r="Y2" s="30" t="str">
        <f>'Data Entry Sheet for submission'!C24</f>
        <v>※Please select.</v>
      </c>
      <c r="Z2" s="30" t="str">
        <f>'Data Entry Sheet for submission'!C25</f>
        <v>※Please select.</v>
      </c>
      <c r="AA2" s="43"/>
      <c r="AB2" s="43"/>
      <c r="AC2" s="43"/>
      <c r="AD2" s="43" t="str">
        <f>VLOOKUP('Data Entry Sheet for submission'!C27,入力タブ!D:E,2,FALSE)</f>
        <v>20</v>
      </c>
      <c r="AE2" s="30" t="str">
        <f>'Data Entry Sheet for submission'!C27</f>
        <v>Kateigai</v>
      </c>
      <c r="AF2" s="43">
        <f>VLOOKUP('Data Entry Sheet for submission'!C28,入力タブ!G:H,2,FALSE)</f>
        <v>-1</v>
      </c>
      <c r="AG2" s="43" t="str">
        <f>'Data Entry Sheet for submission'!C28</f>
        <v>※Please select.</v>
      </c>
      <c r="AH2" s="30">
        <f>'Data Entry Sheet for submission'!C29</f>
        <v>0</v>
      </c>
      <c r="AI2" s="30">
        <f>'Data Entry Sheet for submission'!C30</f>
        <v>0</v>
      </c>
      <c r="AJ2" s="30" t="str">
        <f>IF(ISBLANK('Data Entry Sheet for submission'!C31),"",'Data Entry Sheet for submission'!C31)</f>
        <v/>
      </c>
      <c r="AK2" s="30" t="str">
        <f>IF(ISBLANK('Data Entry Sheet for submission'!C32),"",'Data Entry Sheet for submission'!C32)</f>
        <v/>
      </c>
      <c r="AL2" s="30">
        <f>'Data Entry Sheet for submission'!C33</f>
        <v>0</v>
      </c>
      <c r="AM2" s="43" t="e">
        <f>VLOOKUP('Data Entry Sheet for submission'!C34,入力タブ!J:K,2,FALSE)</f>
        <v>#N/A</v>
      </c>
      <c r="AN2" s="49" t="e">
        <f>IF(VLOOKUP('Data Entry Sheet for submission'!C34,入力タブ!J:K,2,FALSE)=99,'Data Entry Sheet for submission'!D35,'Data Entry Sheet for submission'!C34)</f>
        <v>#N/A</v>
      </c>
      <c r="AO2" s="52">
        <f>'Data Entry Sheet for submission'!C38</f>
        <v>0</v>
      </c>
      <c r="AP2" s="52">
        <f>'Data Entry Sheet for submission'!C39</f>
        <v>0</v>
      </c>
      <c r="AQ2" s="30" t="str">
        <f>'Data Entry Sheet for submission'!C42 &amp; "　" &amp; 'Data Entry Sheet for submission'!D42</f>
        <v>　</v>
      </c>
      <c r="AR2" s="30">
        <f>'Data Entry Sheet for submission'!E42</f>
        <v>0</v>
      </c>
      <c r="AS2" s="30" t="str">
        <f>'Data Entry Sheet for submission'!C43 &amp; "　" &amp; 'Data Entry Sheet for submission'!D43</f>
        <v>　</v>
      </c>
      <c r="AT2" s="30">
        <f>'Data Entry Sheet for submission'!E43</f>
        <v>0</v>
      </c>
      <c r="AU2" s="30" t="str">
        <f>'Data Entry Sheet for submission'!C44 &amp; "　" &amp; 'Data Entry Sheet for submission'!D44</f>
        <v>　</v>
      </c>
      <c r="AV2" s="30">
        <f>'Data Entry Sheet for submission'!E44</f>
        <v>0</v>
      </c>
      <c r="AW2" s="30" t="str">
        <f>IF(AND(ISBLANK('Data Entry Sheet for submission'!C45),ISBLANK('Data Entry Sheet for submission'!D45)),"",'Data Entry Sheet for submission'!C45 &amp; "　" &amp; 'Data Entry Sheet for submission'!D45)</f>
        <v/>
      </c>
      <c r="AX2" s="30" t="str">
        <f>IF(ISBLANK('Data Entry Sheet for submission'!E45),"",'Data Entry Sheet for submission'!E45)</f>
        <v/>
      </c>
      <c r="AY2" s="50" t="str">
        <f>IF(AND(ISBLANK('Data Entry Sheet for submission'!C46),ISBLANK('Data Entry Sheet for submission'!D46)),"",'Data Entry Sheet for submission'!C46 &amp; "　" &amp; 'Data Entry Sheet for submission'!D46)</f>
        <v/>
      </c>
      <c r="AZ2" s="50" t="str">
        <f>IF(ISBLANK('Data Entry Sheet for submission'!E46),"",'Data Entry Sheet for submission'!E46)</f>
        <v/>
      </c>
      <c r="BA2" s="50" t="str">
        <f>IF(AND(ISBLANK('Data Entry Sheet for submission'!C47),ISBLANK('Data Entry Sheet for submission'!D47)),"",'Data Entry Sheet for submission'!C47 &amp; "　" &amp; 'Data Entry Sheet for submission'!D47)</f>
        <v/>
      </c>
      <c r="BB2" s="50" t="str">
        <f>IF(ISBLANK('Data Entry Sheet for submission'!E47),"",'Data Entry Sheet for submission'!E47)</f>
        <v/>
      </c>
      <c r="BC2" s="50" t="str">
        <f>IF(AND(ISBLANK('Data Entry Sheet for submission'!C48),ISBLANK('Data Entry Sheet for submission'!D48)),"",'Data Entry Sheet for submission'!C48 &amp; "　" &amp; 'Data Entry Sheet for submission'!D48)</f>
        <v/>
      </c>
      <c r="BD2" s="50" t="str">
        <f>IF(ISBLANK('Data Entry Sheet for submission'!E48),"",'Data Entry Sheet for submission'!E48)</f>
        <v/>
      </c>
    </row>
  </sheetData>
  <customSheetViews>
    <customSheetView guid="{3E35AAB7-4578-42FA-82DC-9186684AD379}" zeroValues="0" state="hidden">
      <selection activeCell="J2" sqref="J2:J4"/>
      <pageMargins left="0.7" right="0.7" top="0.75" bottom="0.75" header="0.3" footer="0.3"/>
      <pageSetup paperSize="9" orientation="portrait" r:id="rId1"/>
    </customSheetView>
    <customSheetView guid="{3F53AC2D-B85F-4157-BF89-65B24AE7942F}" zeroValues="0">
      <selection activeCell="F15" sqref="F15"/>
      <pageMargins left="0.7" right="0.7" top="0.75" bottom="0.75" header="0.3" footer="0.3"/>
      <pageSetup paperSize="9" orientation="portrait" r:id="rId2"/>
    </customSheetView>
  </customSheetViews>
  <phoneticPr fontId="5"/>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8"/>
  <sheetViews>
    <sheetView tabSelected="1" zoomScale="80" zoomScaleNormal="80" zoomScaleSheetLayoutView="85" workbookViewId="0">
      <selection activeCell="C3" sqref="C3"/>
    </sheetView>
  </sheetViews>
  <sheetFormatPr defaultColWidth="25.6328125" defaultRowHeight="18" customHeight="1"/>
  <cols>
    <col min="1" max="1" width="3.6328125" style="2" customWidth="1"/>
    <col min="2" max="2" width="24.26953125" style="2" customWidth="1"/>
    <col min="3" max="3" width="16.7265625" style="2" customWidth="1"/>
    <col min="4" max="7" width="15.6328125" style="2" customWidth="1"/>
    <col min="8" max="9" width="18" style="2" customWidth="1"/>
    <col min="10" max="13" width="15.6328125" style="2" customWidth="1"/>
    <col min="14" max="16384" width="25.6328125" style="2"/>
  </cols>
  <sheetData>
    <row r="1" spans="1:9" s="22" customFormat="1" ht="39" customHeight="1" thickBot="1">
      <c r="A1" s="341" t="s">
        <v>908</v>
      </c>
      <c r="B1" s="342"/>
      <c r="C1" s="342"/>
      <c r="D1" s="342"/>
      <c r="E1" s="342"/>
      <c r="F1" s="342"/>
      <c r="G1" s="342"/>
    </row>
    <row r="2" spans="1:9" ht="14" thickTop="1">
      <c r="H2" s="24" t="s">
        <v>1084</v>
      </c>
      <c r="I2" s="25"/>
    </row>
    <row r="3" spans="1:9" ht="40.5" customHeight="1" thickBot="1">
      <c r="B3" s="5" t="s">
        <v>909</v>
      </c>
      <c r="C3" s="58"/>
      <c r="D3" s="343" t="s">
        <v>910</v>
      </c>
      <c r="E3" s="344"/>
      <c r="F3" s="344"/>
      <c r="G3" s="344"/>
      <c r="H3" s="26" t="s">
        <v>1085</v>
      </c>
      <c r="I3" s="27" t="s">
        <v>1002</v>
      </c>
    </row>
    <row r="4" spans="1:9" ht="14" thickTop="1"/>
    <row r="5" spans="1:9" ht="13.5">
      <c r="A5" s="23" t="s">
        <v>665</v>
      </c>
      <c r="B5" s="171" t="s">
        <v>1083</v>
      </c>
      <c r="C5" s="352" t="s">
        <v>911</v>
      </c>
      <c r="D5" s="353"/>
      <c r="E5" s="352" t="s">
        <v>1135</v>
      </c>
      <c r="F5" s="353"/>
      <c r="G5" s="99"/>
    </row>
    <row r="6" spans="1:9" ht="13.5">
      <c r="B6" s="215" t="s">
        <v>1131</v>
      </c>
      <c r="C6" s="354"/>
      <c r="D6" s="355"/>
      <c r="E6" s="354"/>
      <c r="F6" s="355"/>
      <c r="G6" s="216" t="s">
        <v>963</v>
      </c>
    </row>
    <row r="7" spans="1:9" ht="13.5">
      <c r="B7" s="78" t="s">
        <v>912</v>
      </c>
      <c r="C7" s="354"/>
      <c r="D7" s="355"/>
      <c r="E7" s="354"/>
      <c r="F7" s="355"/>
      <c r="G7" s="100"/>
    </row>
    <row r="8" spans="1:9" ht="13.5">
      <c r="B8" s="79" t="s">
        <v>913</v>
      </c>
      <c r="C8" s="354"/>
      <c r="D8" s="355"/>
      <c r="E8" s="354"/>
      <c r="F8" s="355"/>
      <c r="G8" s="100"/>
    </row>
    <row r="9" spans="1:9" ht="12" customHeight="1">
      <c r="B9" s="349" t="s">
        <v>914</v>
      </c>
      <c r="C9" s="349"/>
      <c r="D9" s="59"/>
      <c r="E9" s="172" t="s">
        <v>1086</v>
      </c>
      <c r="F9" s="60" t="s">
        <v>918</v>
      </c>
      <c r="G9" s="101" t="s">
        <v>964</v>
      </c>
    </row>
    <row r="10" spans="1:9" ht="27" customHeight="1">
      <c r="B10" s="21" t="s">
        <v>915</v>
      </c>
      <c r="C10" s="80" t="s">
        <v>918</v>
      </c>
      <c r="D10" s="173" t="s">
        <v>1088</v>
      </c>
      <c r="E10" s="320"/>
      <c r="F10" s="321"/>
      <c r="G10" s="100"/>
    </row>
    <row r="11" spans="1:9" ht="13.5">
      <c r="B11" s="351" t="s">
        <v>916</v>
      </c>
      <c r="C11" s="351"/>
      <c r="D11" s="357"/>
      <c r="E11" s="358"/>
      <c r="F11" s="358"/>
      <c r="G11" s="102" t="s">
        <v>963</v>
      </c>
    </row>
    <row r="12" spans="1:9" ht="13.5">
      <c r="B12" s="351" t="s">
        <v>917</v>
      </c>
      <c r="C12" s="351"/>
      <c r="D12" s="357"/>
      <c r="E12" s="358"/>
      <c r="F12" s="358"/>
      <c r="G12" s="102" t="s">
        <v>963</v>
      </c>
    </row>
    <row r="13" spans="1:9" ht="13.5"/>
    <row r="14" spans="1:9" ht="13.5">
      <c r="A14" s="2" t="s">
        <v>605</v>
      </c>
      <c r="B14" s="99" t="s">
        <v>961</v>
      </c>
      <c r="C14" s="98"/>
      <c r="D14" s="98"/>
      <c r="E14" s="98"/>
      <c r="F14" s="98"/>
      <c r="G14" s="98"/>
    </row>
    <row r="15" spans="1:9" ht="31.5" customHeight="1">
      <c r="B15" s="360" t="s">
        <v>962</v>
      </c>
      <c r="C15" s="360"/>
      <c r="D15" s="360"/>
      <c r="E15" s="360"/>
      <c r="F15" s="360"/>
      <c r="G15" s="360"/>
    </row>
    <row r="16" spans="1:9" ht="95.5">
      <c r="B16" s="8" t="s">
        <v>965</v>
      </c>
      <c r="C16" s="61"/>
      <c r="D16" s="97" t="s">
        <v>1763</v>
      </c>
      <c r="E16" s="61"/>
      <c r="F16" s="8" t="s">
        <v>966</v>
      </c>
      <c r="G16" s="62"/>
    </row>
    <row r="17" spans="1:8" ht="40.5">
      <c r="B17" s="9" t="s">
        <v>967</v>
      </c>
      <c r="C17" s="320"/>
      <c r="D17" s="321"/>
      <c r="E17" s="95" t="s">
        <v>971</v>
      </c>
      <c r="F17" s="346"/>
      <c r="G17" s="347"/>
    </row>
    <row r="18" spans="1:8" ht="40.5">
      <c r="B18" s="10" t="s">
        <v>1087</v>
      </c>
      <c r="C18" s="320"/>
      <c r="D18" s="321"/>
      <c r="E18" s="95" t="s">
        <v>971</v>
      </c>
      <c r="F18" s="346"/>
      <c r="G18" s="347"/>
    </row>
    <row r="19" spans="1:8" ht="13.5" hidden="1">
      <c r="B19" s="10" t="s">
        <v>968</v>
      </c>
      <c r="C19" s="63" t="s">
        <v>1137</v>
      </c>
      <c r="D19" s="11"/>
      <c r="E19" s="11"/>
      <c r="F19" s="11"/>
      <c r="G19" s="11"/>
    </row>
    <row r="20" spans="1:8" ht="27">
      <c r="B20" s="3" t="s">
        <v>969</v>
      </c>
      <c r="C20" s="350"/>
      <c r="D20" s="350"/>
      <c r="E20" s="350"/>
      <c r="F20" s="350"/>
      <c r="G20" s="350"/>
      <c r="H20" s="96" t="s">
        <v>972</v>
      </c>
    </row>
    <row r="21" spans="1:8" ht="13.5"/>
    <row r="22" spans="1:8" ht="13.5">
      <c r="A22" s="2" t="s">
        <v>602</v>
      </c>
      <c r="B22" s="2" t="s">
        <v>973</v>
      </c>
    </row>
    <row r="23" spans="1:8" ht="37.9" customHeight="1">
      <c r="B23" s="359" t="s">
        <v>1145</v>
      </c>
      <c r="C23" s="359"/>
      <c r="D23" s="359"/>
      <c r="E23" s="359"/>
      <c r="F23" s="359"/>
      <c r="G23" s="359"/>
    </row>
    <row r="24" spans="1:8" ht="27">
      <c r="B24" s="4" t="s">
        <v>974</v>
      </c>
      <c r="C24" s="320" t="s">
        <v>918</v>
      </c>
      <c r="D24" s="321"/>
      <c r="E24" s="7"/>
      <c r="F24" s="12"/>
      <c r="G24" s="7"/>
    </row>
    <row r="25" spans="1:8" ht="27">
      <c r="B25" s="4" t="s">
        <v>975</v>
      </c>
      <c r="C25" s="320" t="s">
        <v>918</v>
      </c>
      <c r="D25" s="321"/>
      <c r="E25" s="7"/>
      <c r="F25" s="12"/>
      <c r="G25" s="7"/>
    </row>
    <row r="26" spans="1:8" ht="13.5" hidden="1">
      <c r="B26" s="6" t="s">
        <v>593</v>
      </c>
      <c r="C26" s="356"/>
      <c r="D26" s="356"/>
      <c r="E26" s="356"/>
      <c r="F26" s="356"/>
      <c r="G26" s="356"/>
    </row>
    <row r="27" spans="1:8" ht="18" customHeight="1">
      <c r="B27" s="5" t="s">
        <v>976</v>
      </c>
      <c r="C27" s="322" t="s">
        <v>1132</v>
      </c>
      <c r="D27" s="322"/>
      <c r="E27" s="13"/>
      <c r="F27" s="12"/>
      <c r="G27" s="7"/>
    </row>
    <row r="28" spans="1:8" ht="18" customHeight="1">
      <c r="B28" s="104" t="s">
        <v>977</v>
      </c>
      <c r="C28" s="348" t="s">
        <v>918</v>
      </c>
      <c r="D28" s="348"/>
      <c r="E28" s="12"/>
      <c r="F28" s="12"/>
      <c r="G28" s="7"/>
    </row>
    <row r="29" spans="1:8" ht="28.5" customHeight="1">
      <c r="B29" s="104" t="s">
        <v>978</v>
      </c>
      <c r="C29" s="345"/>
      <c r="D29" s="345"/>
      <c r="E29" s="345"/>
      <c r="F29" s="345"/>
      <c r="G29" s="345"/>
    </row>
    <row r="30" spans="1:8" ht="41.15" customHeight="1">
      <c r="B30" s="104" t="s">
        <v>979</v>
      </c>
      <c r="C30" s="345"/>
      <c r="D30" s="345"/>
      <c r="E30" s="345"/>
      <c r="F30" s="345"/>
      <c r="G30" s="345"/>
    </row>
    <row r="31" spans="1:8" ht="28.5" customHeight="1">
      <c r="B31" s="104" t="s">
        <v>980</v>
      </c>
      <c r="C31" s="333"/>
      <c r="D31" s="333"/>
      <c r="E31" s="333"/>
      <c r="F31" s="333"/>
      <c r="G31" s="333"/>
      <c r="H31" s="113" t="s">
        <v>963</v>
      </c>
    </row>
    <row r="32" spans="1:8" ht="42.65" customHeight="1">
      <c r="B32" s="104" t="s">
        <v>981</v>
      </c>
      <c r="C32" s="333"/>
      <c r="D32" s="333"/>
      <c r="E32" s="333"/>
      <c r="F32" s="333"/>
      <c r="G32" s="333"/>
      <c r="H32" s="113" t="s">
        <v>1751</v>
      </c>
    </row>
    <row r="33" spans="1:7" ht="90" customHeight="1">
      <c r="B33" s="105" t="s">
        <v>982</v>
      </c>
      <c r="C33" s="334"/>
      <c r="D33" s="334"/>
      <c r="E33" s="334"/>
      <c r="F33" s="334"/>
      <c r="G33" s="334"/>
    </row>
    <row r="34" spans="1:7" ht="18" customHeight="1">
      <c r="B34" s="319" t="s">
        <v>983</v>
      </c>
      <c r="C34" s="338"/>
      <c r="D34" s="338"/>
      <c r="E34" s="338"/>
      <c r="F34" s="338"/>
      <c r="G34" s="338"/>
    </row>
    <row r="35" spans="1:7" ht="27.75" customHeight="1">
      <c r="B35" s="319"/>
      <c r="C35" s="106" t="s">
        <v>970</v>
      </c>
      <c r="D35" s="323"/>
      <c r="E35" s="323"/>
      <c r="F35" s="323"/>
      <c r="G35" s="323"/>
    </row>
    <row r="37" spans="1:7" ht="13.5">
      <c r="A37" s="107" t="s">
        <v>984</v>
      </c>
    </row>
    <row r="38" spans="1:7" ht="27">
      <c r="B38" s="108" t="s">
        <v>1133</v>
      </c>
      <c r="C38" s="61"/>
    </row>
    <row r="39" spans="1:7" ht="50">
      <c r="B39" s="112" t="s">
        <v>985</v>
      </c>
      <c r="C39" s="59"/>
    </row>
    <row r="40" spans="1:7" ht="13.5">
      <c r="B40" s="325" t="s">
        <v>986</v>
      </c>
      <c r="C40" s="335" t="s">
        <v>1117</v>
      </c>
      <c r="D40" s="336"/>
      <c r="E40" s="327" t="s">
        <v>1118</v>
      </c>
      <c r="F40" s="328"/>
      <c r="G40" s="329"/>
    </row>
    <row r="41" spans="1:7" ht="13.5">
      <c r="B41" s="326"/>
      <c r="C41" s="207" t="s">
        <v>1119</v>
      </c>
      <c r="D41" s="207" t="s">
        <v>1120</v>
      </c>
      <c r="E41" s="330"/>
      <c r="F41" s="331"/>
      <c r="G41" s="332"/>
    </row>
    <row r="42" spans="1:7" ht="13.5">
      <c r="B42" s="111" t="s">
        <v>987</v>
      </c>
      <c r="C42" s="211"/>
      <c r="D42" s="211"/>
      <c r="E42" s="337"/>
      <c r="F42" s="337"/>
      <c r="G42" s="337"/>
    </row>
    <row r="43" spans="1:7" ht="13.5">
      <c r="B43" s="110" t="s">
        <v>988</v>
      </c>
      <c r="C43" s="212"/>
      <c r="D43" s="212"/>
      <c r="E43" s="324"/>
      <c r="F43" s="324"/>
      <c r="G43" s="324"/>
    </row>
    <row r="44" spans="1:7" ht="13.5">
      <c r="B44" s="110" t="s">
        <v>989</v>
      </c>
      <c r="C44" s="212"/>
      <c r="D44" s="212"/>
      <c r="E44" s="324"/>
      <c r="F44" s="324"/>
      <c r="G44" s="324"/>
    </row>
    <row r="45" spans="1:7" ht="13.5">
      <c r="B45" s="110" t="s">
        <v>990</v>
      </c>
      <c r="C45" s="65"/>
      <c r="D45" s="65"/>
      <c r="E45" s="340"/>
      <c r="F45" s="340"/>
      <c r="G45" s="340"/>
    </row>
    <row r="46" spans="1:7" ht="13.5">
      <c r="B46" s="110" t="s">
        <v>991</v>
      </c>
      <c r="C46" s="65"/>
      <c r="D46" s="65"/>
      <c r="E46" s="340"/>
      <c r="F46" s="340"/>
      <c r="G46" s="340"/>
    </row>
    <row r="47" spans="1:7" ht="13.5">
      <c r="B47" s="110" t="s">
        <v>992</v>
      </c>
      <c r="C47" s="65"/>
      <c r="D47" s="65"/>
      <c r="E47" s="340"/>
      <c r="F47" s="340"/>
      <c r="G47" s="340"/>
    </row>
    <row r="48" spans="1:7" ht="13.5">
      <c r="B48" s="109" t="s">
        <v>993</v>
      </c>
      <c r="C48" s="66"/>
      <c r="D48" s="66"/>
      <c r="E48" s="339"/>
      <c r="F48" s="339"/>
      <c r="G48" s="339"/>
    </row>
  </sheetData>
  <sheetProtection algorithmName="SHA-512" hashValue="fKgO71y97P+1kBg61ANx4Lj8sk1P/v9AV5lWTWQRsQudKNwv/NrZ3xMHYiCZgYlBgf6qHTsshE+3T2t0zGsQNw==" saltValue="0wpGu0bOSNgeecigmMs6Wg==" spinCount="100000" sheet="1" formatColumns="0" formatRows="0"/>
  <dataConsolidate/>
  <customSheetViews>
    <customSheetView guid="{3E35AAB7-4578-42FA-82DC-9186684AD379}" scale="90" showPageBreaks="1" fitToPage="1" printArea="1">
      <selection sqref="A1:G1"/>
      <pageMargins left="0.7" right="0.7" top="0.75" bottom="0.75" header="0.3" footer="0.3"/>
      <pageSetup paperSize="9" scale="77" orientation="portrait" r:id="rId1"/>
    </customSheetView>
    <customSheetView guid="{3F53AC2D-B85F-4157-BF89-65B24AE7942F}" scale="85" showPageBreaks="1" fitToPage="1" printArea="1" view="pageBreakPreview">
      <selection sqref="A1:G1"/>
      <pageMargins left="0.7" right="0.7" top="0.75" bottom="0.75" header="0.3" footer="0.3"/>
      <pageSetup paperSize="9" scale="77" orientation="portrait" r:id="rId2"/>
    </customSheetView>
  </customSheetViews>
  <mergeCells count="46">
    <mergeCell ref="C17:D17"/>
    <mergeCell ref="F17:G17"/>
    <mergeCell ref="B23:G23"/>
    <mergeCell ref="C8:D8"/>
    <mergeCell ref="B15:G15"/>
    <mergeCell ref="E6:F6"/>
    <mergeCell ref="E7:F7"/>
    <mergeCell ref="E8:F8"/>
    <mergeCell ref="B11:C11"/>
    <mergeCell ref="D12:F12"/>
    <mergeCell ref="D11:F11"/>
    <mergeCell ref="C7:D7"/>
    <mergeCell ref="A1:G1"/>
    <mergeCell ref="E10:F10"/>
    <mergeCell ref="D3:G3"/>
    <mergeCell ref="C29:G29"/>
    <mergeCell ref="C30:G30"/>
    <mergeCell ref="C18:D18"/>
    <mergeCell ref="F18:G18"/>
    <mergeCell ref="C28:D28"/>
    <mergeCell ref="C24:D24"/>
    <mergeCell ref="B9:C9"/>
    <mergeCell ref="C20:G20"/>
    <mergeCell ref="B12:C12"/>
    <mergeCell ref="C5:D5"/>
    <mergeCell ref="E5:F5"/>
    <mergeCell ref="C6:D6"/>
    <mergeCell ref="C26:G26"/>
    <mergeCell ref="E48:G48"/>
    <mergeCell ref="E45:G45"/>
    <mergeCell ref="E46:G46"/>
    <mergeCell ref="E47:G47"/>
    <mergeCell ref="E44:G44"/>
    <mergeCell ref="B34:B35"/>
    <mergeCell ref="C25:D25"/>
    <mergeCell ref="C27:D27"/>
    <mergeCell ref="D35:G35"/>
    <mergeCell ref="E43:G43"/>
    <mergeCell ref="B40:B41"/>
    <mergeCell ref="E40:G41"/>
    <mergeCell ref="C31:G31"/>
    <mergeCell ref="C32:G32"/>
    <mergeCell ref="C33:G33"/>
    <mergeCell ref="C40:D40"/>
    <mergeCell ref="E42:G42"/>
    <mergeCell ref="C34:G34"/>
  </mergeCells>
  <phoneticPr fontId="5"/>
  <conditionalFormatting sqref="C6:F8">
    <cfRule type="containsBlanks" dxfId="43" priority="1">
      <formula>LEN(TRIM(C6))=0</formula>
    </cfRule>
  </conditionalFormatting>
  <conditionalFormatting sqref="D9 C16 E16 C29:G30 C38:C39 C42:G44">
    <cfRule type="containsBlanks" dxfId="40" priority="4">
      <formula>LEN(TRIM(C9))=0</formula>
    </cfRule>
  </conditionalFormatting>
  <conditionalFormatting sqref="D11:F11">
    <cfRule type="expression" dxfId="39" priority="6">
      <formula>AND(ISBLANK(D11),ISBLANK(D12))</formula>
    </cfRule>
  </conditionalFormatting>
  <conditionalFormatting sqref="D12:F12">
    <cfRule type="expression" dxfId="38" priority="5">
      <formula>AND(ISBLANK(D11),ISBLANK(D12))</formula>
    </cfRule>
  </conditionalFormatting>
  <conditionalFormatting sqref="F9 C10 G16 C17:D18 C19 C24:D25 C26:G26 C27:D28 C33:G34">
    <cfRule type="containsBlanks" dxfId="35" priority="3">
      <formula>LEN(TRIM(C9))=0</formula>
    </cfRule>
  </conditionalFormatting>
  <dataValidations count="3">
    <dataValidation type="date" allowBlank="1" showInputMessage="1" showErrorMessage="1" sqref="E16 D9 C16" xr:uid="{00000000-0002-0000-0100-000000000000}">
      <formula1>1</formula1>
      <formula2>47848</formula2>
    </dataValidation>
    <dataValidation type="list" allowBlank="1" showInputMessage="1" showErrorMessage="1" sqref="C19" xr:uid="{00000000-0002-0000-0100-000001000000}">
      <formula1>"Doctoral Program"</formula1>
    </dataValidation>
    <dataValidation type="date" allowBlank="1" showInputMessage="1" showErrorMessage="1" sqref="C38:C39" xr:uid="{00000000-0002-0000-0100-000002000000}">
      <formula1>43831</formula1>
      <formula2>47848</formula2>
    </dataValidation>
  </dataValidations>
  <pageMargins left="0.7" right="0.7" top="0.75" bottom="0.75" header="0.3" footer="0.3"/>
  <pageSetup paperSize="9" scale="87" orientation="portrait" r:id="rId3"/>
  <legacyDrawing r:id="rId4"/>
  <extLst>
    <ext xmlns:x14="http://schemas.microsoft.com/office/spreadsheetml/2009/9/main" uri="{78C0D931-6437-407d-A8EE-F0AAD7539E65}">
      <x14:conditionalFormattings>
        <x14:conditionalFormatting xmlns:xm="http://schemas.microsoft.com/office/excel/2006/main">
          <x14:cfRule type="expression" priority="11" id="{E2C88E03-DDB1-427E-A134-32D2FE3DF99F}">
            <xm:f>VLOOKUP(C10,入力タブ!AD:AE,2,FALSE)=-1</xm:f>
            <x14:dxf>
              <fill>
                <patternFill>
                  <bgColor rgb="FFFFFF00"/>
                </patternFill>
              </fill>
            </x14:dxf>
          </x14:cfRule>
          <xm:sqref>C10</xm:sqref>
        </x14:conditionalFormatting>
        <x14:conditionalFormatting xmlns:xm="http://schemas.microsoft.com/office/excel/2006/main">
          <x14:cfRule type="expression" priority="25" id="{97DB3007-94FA-489E-8DF0-33824FF0D842}">
            <xm:f>VLOOKUP(C17,入力タブ!A:B,2,FALSE)=-1</xm:f>
            <x14:dxf>
              <fill>
                <patternFill>
                  <bgColor rgb="FFFFFF00"/>
                </patternFill>
              </fill>
            </x14:dxf>
          </x14:cfRule>
          <xm:sqref>C17:D17 C24:D24</xm:sqref>
        </x14:conditionalFormatting>
        <x14:conditionalFormatting xmlns:xm="http://schemas.microsoft.com/office/excel/2006/main">
          <x14:cfRule type="expression" priority="24" id="{52820964-840B-4607-B998-0C345369EBCE}">
            <xm:f>VLOOKUP(C18,入力タブ!M:N,2,FALSE)=-1</xm:f>
            <x14:dxf>
              <fill>
                <patternFill>
                  <bgColor rgb="FFFFFF00"/>
                </patternFill>
              </fill>
            </x14:dxf>
          </x14:cfRule>
          <xm:sqref>C18:D18 C25:D25</xm:sqref>
        </x14:conditionalFormatting>
        <x14:conditionalFormatting xmlns:xm="http://schemas.microsoft.com/office/excel/2006/main">
          <x14:cfRule type="expression" priority="18" id="{06499DAB-680D-43B1-AA7E-1C7DA25BBF72}">
            <xm:f>VLOOKUP(C27,入力タブ!D:E,2,FALSE)=-1</xm:f>
            <x14:dxf>
              <fill>
                <patternFill>
                  <bgColor rgb="FFFFFF00"/>
                </patternFill>
              </fill>
            </x14:dxf>
          </x14:cfRule>
          <xm:sqref>C27:D27</xm:sqref>
        </x14:conditionalFormatting>
        <x14:conditionalFormatting xmlns:xm="http://schemas.microsoft.com/office/excel/2006/main">
          <x14:cfRule type="expression" priority="17" id="{6BBB3519-0442-4F14-8972-3A6A6D44F56F}">
            <xm:f>VLOOKUP(C28,入力タブ!G:H,2,FALSE)=-1</xm:f>
            <x14:dxf>
              <fill>
                <patternFill>
                  <bgColor rgb="FFFFFF00"/>
                </patternFill>
              </fill>
            </x14:dxf>
          </x14:cfRule>
          <xm:sqref>C28:D28</xm:sqref>
        </x14:conditionalFormatting>
        <x14:conditionalFormatting xmlns:xm="http://schemas.microsoft.com/office/excel/2006/main">
          <x14:cfRule type="expression" priority="89" id="{C0BD138C-9A6D-46E2-9B72-7FCAC4A22C7D}">
            <xm:f>VLOOKUP(C26,研究指導一覧!A:I,5,FALSE)=-1</xm:f>
            <x14:dxf>
              <fill>
                <patternFill>
                  <bgColor rgb="FFFFFF00"/>
                </patternFill>
              </fill>
            </x14:dxf>
          </x14:cfRule>
          <xm:sqref>C26:G26</xm:sqref>
        </x14:conditionalFormatting>
        <x14:conditionalFormatting xmlns:xm="http://schemas.microsoft.com/office/excel/2006/main">
          <x14:cfRule type="expression" priority="16" id="{A1CDD1F1-A05E-40BD-8962-EB1334D02E0E}">
            <xm:f>VLOOKUP(C34,入力タブ!J:K,2,FALSE)=-1</xm:f>
            <x14:dxf>
              <fill>
                <patternFill>
                  <bgColor rgb="FFFFFF00"/>
                </patternFill>
              </fill>
            </x14:dxf>
          </x14:cfRule>
          <xm:sqref>C34:G34</xm:sqref>
        </x14:conditionalFormatting>
        <x14:conditionalFormatting xmlns:xm="http://schemas.microsoft.com/office/excel/2006/main">
          <x14:cfRule type="expression" priority="15" id="{124F7177-C5BD-4F4D-A88E-9DB087B23A75}">
            <xm:f>IF(VLOOKUP(C34,入力タブ!J:K,2,FALSE)=7,ISBLANK(D35),FALSE)</xm:f>
            <x14:dxf>
              <fill>
                <patternFill>
                  <bgColor rgb="FFFFFF00"/>
                </patternFill>
              </fill>
            </x14:dxf>
          </x14:cfRule>
          <xm:sqref>D35:G35</xm:sqref>
        </x14:conditionalFormatting>
        <x14:conditionalFormatting xmlns:xm="http://schemas.microsoft.com/office/excel/2006/main">
          <x14:cfRule type="expression" priority="7" id="{C9CB6F5E-6A3D-4604-A11A-71DE8A88F981}">
            <xm:f>IF(VLOOKUP(C10,入力タブ!AD:AE,2,FALSE)=99,ISBLANK(E10),FALSE)</xm:f>
            <x14:dxf>
              <fill>
                <patternFill>
                  <bgColor rgb="FFFFFF00"/>
                </patternFill>
              </fill>
            </x14:dxf>
          </x14:cfRule>
          <xm:sqref>E10:F10</xm:sqref>
        </x14:conditionalFormatting>
        <x14:conditionalFormatting xmlns:xm="http://schemas.microsoft.com/office/excel/2006/main">
          <x14:cfRule type="expression" priority="27" id="{84FD9A6A-DEC6-44C2-9023-7D730447EAA8}">
            <xm:f>VLOOKUP(F9,入力タブ!X:Y,2,FALSE)=-1</xm:f>
            <x14:dxf>
              <fill>
                <patternFill>
                  <bgColor rgb="FFFFFF00"/>
                </patternFill>
              </fill>
            </x14:dxf>
          </x14:cfRule>
          <xm:sqref>F9</xm:sqref>
        </x14:conditionalFormatting>
        <x14:conditionalFormatting xmlns:xm="http://schemas.microsoft.com/office/excel/2006/main">
          <x14:cfRule type="expression" priority="23" id="{6182A719-E9F8-461F-A03A-BB0F7A86CD1E}">
            <xm:f>IF(VLOOKUP(C17,入力タブ!A:B,2,FALSE)=99,ISBLANK(F17),FALSE)</xm:f>
            <x14:dxf>
              <fill>
                <patternFill>
                  <bgColor rgb="FFFFFF00"/>
                </patternFill>
              </fill>
            </x14:dxf>
          </x14:cfRule>
          <xm:sqref>F17:G17</xm:sqref>
        </x14:conditionalFormatting>
        <x14:conditionalFormatting xmlns:xm="http://schemas.microsoft.com/office/excel/2006/main">
          <x14:cfRule type="expression" priority="22" id="{AF0A251C-7374-46E4-B785-34853ED6FFAE}">
            <xm:f>IF(VLOOKUP(C18,入力タブ!M:N,2,FALSE)=99,ISBLANK(F18),FALSE)</xm:f>
            <x14:dxf>
              <fill>
                <patternFill>
                  <bgColor rgb="FFFFFF00"/>
                </patternFill>
              </fill>
            </x14:dxf>
          </x14:cfRule>
          <xm:sqref>F18:G18</xm:sqref>
        </x14:conditionalFormatting>
        <x14:conditionalFormatting xmlns:xm="http://schemas.microsoft.com/office/excel/2006/main">
          <x14:cfRule type="expression" priority="26" id="{712B75FC-A1CD-43E8-AF7B-0010332CDE00}">
            <xm:f>VLOOKUP(G16,入力タブ!AA:AB,2,FALSE)=-1</xm:f>
            <x14:dxf>
              <fill>
                <patternFill>
                  <bgColor rgb="FFFFFF00"/>
                </patternFill>
              </fill>
            </x14:dxf>
          </x14:cfRule>
          <xm:sqref>G16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3000000}">
          <x14:formula1>
            <xm:f>入力タブ!$AA$1:$AA$4</xm:f>
          </x14:formula1>
          <xm:sqref>G16</xm:sqref>
        </x14:dataValidation>
        <x14:dataValidation type="list" allowBlank="1" showInputMessage="1" showErrorMessage="1" xr:uid="{00000000-0002-0000-0100-000004000000}">
          <x14:formula1>
            <xm:f>入力タブ!$X$1:$X$49</xm:f>
          </x14:formula1>
          <xm:sqref>F9</xm:sqref>
        </x14:dataValidation>
        <x14:dataValidation type="list" allowBlank="1" showInputMessage="1" showErrorMessage="1" xr:uid="{00000000-0002-0000-0100-000005000000}">
          <x14:formula1>
            <xm:f>入力タブ!$A$1:$A$5</xm:f>
          </x14:formula1>
          <xm:sqref>C17:D17</xm:sqref>
        </x14:dataValidation>
        <x14:dataValidation type="list" allowBlank="1" showInputMessage="1" showErrorMessage="1" xr:uid="{00000000-0002-0000-0100-000007000000}">
          <x14:formula1>
            <xm:f>入力タブ!$A$1:$A$4</xm:f>
          </x14:formula1>
          <xm:sqref>C24:D24</xm:sqref>
        </x14:dataValidation>
        <x14:dataValidation type="list" allowBlank="1" showInputMessage="1" showErrorMessage="1" xr:uid="{00000000-0002-0000-0100-000009000000}">
          <x14:formula1>
            <xm:f>入力タブ!$G$1:$G$7</xm:f>
          </x14:formula1>
          <xm:sqref>C28:D28</xm:sqref>
        </x14:dataValidation>
        <x14:dataValidation type="list" allowBlank="1" showInputMessage="1" showErrorMessage="1" xr:uid="{00000000-0002-0000-0100-00000A000000}">
          <x14:formula1>
            <xm:f>入力タブ!$AD$1:$AD$5</xm:f>
          </x14:formula1>
          <xm:sqref>C10</xm:sqref>
        </x14:dataValidation>
        <x14:dataValidation type="list" allowBlank="1" showInputMessage="1" showErrorMessage="1" xr:uid="{00000000-0002-0000-0100-00000B000000}">
          <x14:formula1>
            <xm:f>研究指導一覧!$A$2:$A$508</xm:f>
          </x14:formula1>
          <xm:sqref>C26:G26</xm:sqref>
        </x14:dataValidation>
        <x14:dataValidation type="list" allowBlank="1" showInputMessage="1" showErrorMessage="1" xr:uid="{00000000-0002-0000-0100-00000D000000}">
          <x14:formula1>
            <xm:f>入力タブ!$D$1:$D$6</xm:f>
          </x14:formula1>
          <xm:sqref>C27:D27</xm:sqref>
        </x14:dataValidation>
        <x14:dataValidation type="list" allowBlank="1" showInputMessage="1" showErrorMessage="1" xr:uid="{00000000-0002-0000-0100-000006000000}">
          <x14:formula1>
            <xm:f>入力タブ!$M$1:$M$25</xm:f>
          </x14:formula1>
          <xm:sqref>C18:D18</xm:sqref>
        </x14:dataValidation>
        <x14:dataValidation type="list" allowBlank="1" showInputMessage="1" showErrorMessage="1" xr:uid="{00000000-0002-0000-0100-000008000000}">
          <x14:formula1>
            <xm:f>入力タブ!$M$1:$M$24</xm:f>
          </x14:formula1>
          <xm:sqref>C25:D25</xm:sqref>
        </x14:dataValidation>
        <x14:dataValidation type="list" allowBlank="1" showInputMessage="1" showErrorMessage="1" xr:uid="{00000000-0002-0000-0100-00000C000000}">
          <x14:formula1>
            <xm:f>入力タブ!$J$1:$J$4</xm:f>
          </x14:formula1>
          <xm:sqref>C34:G34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11"/>
  <sheetViews>
    <sheetView zoomScaleNormal="100" workbookViewId="0">
      <pane ySplit="1" topLeftCell="A2" activePane="bottomLeft" state="frozen"/>
      <selection pane="bottomLeft" activeCell="J1" sqref="J1:Q1048576"/>
    </sheetView>
  </sheetViews>
  <sheetFormatPr defaultColWidth="9.08984375" defaultRowHeight="12"/>
  <cols>
    <col min="1" max="1" width="65" style="247" customWidth="1"/>
    <col min="2" max="2" width="33.36328125" style="57" customWidth="1"/>
    <col min="3" max="3" width="21.6328125" style="247" bestFit="1" customWidth="1"/>
    <col min="4" max="4" width="22.6328125" style="247" bestFit="1" customWidth="1"/>
    <col min="5" max="5" width="13" style="247" customWidth="1"/>
    <col min="6" max="6" width="16" style="247" customWidth="1"/>
    <col min="7" max="7" width="9.90625" style="247" customWidth="1"/>
    <col min="8" max="8" width="18" style="247" customWidth="1"/>
    <col min="9" max="9" width="54.453125" style="247" customWidth="1"/>
    <col min="10" max="16384" width="9.08984375" style="247"/>
  </cols>
  <sheetData>
    <row r="1" spans="1:9">
      <c r="A1" s="56" t="s">
        <v>710</v>
      </c>
      <c r="B1" s="253" t="s">
        <v>1747</v>
      </c>
      <c r="C1" s="251" t="s">
        <v>1748</v>
      </c>
      <c r="D1" s="251" t="s">
        <v>1746</v>
      </c>
      <c r="E1" s="251" t="s">
        <v>654</v>
      </c>
      <c r="F1" s="251" t="s">
        <v>655</v>
      </c>
      <c r="G1" s="251" t="s">
        <v>77</v>
      </c>
      <c r="H1" s="251" t="s">
        <v>78</v>
      </c>
      <c r="I1" s="252" t="s">
        <v>663</v>
      </c>
    </row>
    <row r="2" spans="1:9" ht="13">
      <c r="A2" s="248" t="str">
        <f>I2&amp;"【"&amp;E2&amp;F2&amp;"】"</f>
        <v>集合論研究【510201000101】</v>
      </c>
      <c r="B2" s="249" t="s">
        <v>80</v>
      </c>
      <c r="C2" s="249" t="s">
        <v>656</v>
      </c>
      <c r="D2" s="249" t="s">
        <v>9</v>
      </c>
      <c r="E2" s="249" t="s">
        <v>1151</v>
      </c>
      <c r="F2" s="249" t="s">
        <v>606</v>
      </c>
      <c r="G2" s="250">
        <v>2022</v>
      </c>
      <c r="H2" s="249" t="s">
        <v>1151</v>
      </c>
      <c r="I2" s="249" t="s">
        <v>79</v>
      </c>
    </row>
    <row r="3" spans="1:9" ht="13">
      <c r="A3" s="248" t="str">
        <f t="shared" ref="A3:A66" si="0">I3&amp;"【"&amp;E3&amp;F3&amp;"】"</f>
        <v>代数的整数論研究【510201000201】</v>
      </c>
      <c r="B3" s="249" t="s">
        <v>82</v>
      </c>
      <c r="C3" s="249" t="s">
        <v>656</v>
      </c>
      <c r="D3" s="249" t="s">
        <v>9</v>
      </c>
      <c r="E3" s="249" t="s">
        <v>1152</v>
      </c>
      <c r="F3" s="249" t="s">
        <v>606</v>
      </c>
      <c r="G3" s="250">
        <v>2022</v>
      </c>
      <c r="H3" s="249" t="s">
        <v>1152</v>
      </c>
      <c r="I3" s="249" t="s">
        <v>81</v>
      </c>
    </row>
    <row r="4" spans="1:9" ht="13">
      <c r="A4" s="248" t="str">
        <f t="shared" si="0"/>
        <v>代数幾何学研究【510201000601】</v>
      </c>
      <c r="B4" s="249" t="s">
        <v>84</v>
      </c>
      <c r="C4" s="249" t="s">
        <v>656</v>
      </c>
      <c r="D4" s="249" t="s">
        <v>9</v>
      </c>
      <c r="E4" s="249" t="s">
        <v>1153</v>
      </c>
      <c r="F4" s="249" t="s">
        <v>606</v>
      </c>
      <c r="G4" s="250">
        <v>2022</v>
      </c>
      <c r="H4" s="249" t="s">
        <v>1153</v>
      </c>
      <c r="I4" s="249" t="s">
        <v>83</v>
      </c>
    </row>
    <row r="5" spans="1:9" ht="13">
      <c r="A5" s="248" t="str">
        <f t="shared" si="0"/>
        <v>代数幾何学研究【510201000701】</v>
      </c>
      <c r="B5" s="249" t="s">
        <v>85</v>
      </c>
      <c r="C5" s="249" t="s">
        <v>656</v>
      </c>
      <c r="D5" s="249" t="s">
        <v>9</v>
      </c>
      <c r="E5" s="249" t="s">
        <v>1154</v>
      </c>
      <c r="F5" s="249" t="s">
        <v>606</v>
      </c>
      <c r="G5" s="250">
        <v>2022</v>
      </c>
      <c r="H5" s="249" t="s">
        <v>1154</v>
      </c>
      <c r="I5" s="249" t="s">
        <v>83</v>
      </c>
    </row>
    <row r="6" spans="1:9" ht="13">
      <c r="A6" s="248" t="str">
        <f t="shared" si="0"/>
        <v>トポロジー研究【510201000801】</v>
      </c>
      <c r="B6" s="249" t="s">
        <v>87</v>
      </c>
      <c r="C6" s="249" t="s">
        <v>656</v>
      </c>
      <c r="D6" s="249" t="s">
        <v>9</v>
      </c>
      <c r="E6" s="249" t="s">
        <v>1155</v>
      </c>
      <c r="F6" s="249" t="s">
        <v>606</v>
      </c>
      <c r="G6" s="250">
        <v>2022</v>
      </c>
      <c r="H6" s="249" t="s">
        <v>1155</v>
      </c>
      <c r="I6" s="249" t="s">
        <v>86</v>
      </c>
    </row>
    <row r="7" spans="1:9" ht="13">
      <c r="A7" s="248" t="str">
        <f t="shared" si="0"/>
        <v>トポロジー研究【510201000901】</v>
      </c>
      <c r="B7" s="249" t="s">
        <v>88</v>
      </c>
      <c r="C7" s="249" t="s">
        <v>656</v>
      </c>
      <c r="D7" s="249" t="s">
        <v>9</v>
      </c>
      <c r="E7" s="249" t="s">
        <v>1156</v>
      </c>
      <c r="F7" s="249" t="s">
        <v>606</v>
      </c>
      <c r="G7" s="250">
        <v>2022</v>
      </c>
      <c r="H7" s="249" t="s">
        <v>1156</v>
      </c>
      <c r="I7" s="249" t="s">
        <v>86</v>
      </c>
    </row>
    <row r="8" spans="1:9" ht="13">
      <c r="A8" s="248" t="str">
        <f t="shared" si="0"/>
        <v>幾何学研究【510201001101】</v>
      </c>
      <c r="B8" s="249" t="s">
        <v>90</v>
      </c>
      <c r="C8" s="249" t="s">
        <v>656</v>
      </c>
      <c r="D8" s="249" t="s">
        <v>9</v>
      </c>
      <c r="E8" s="249" t="s">
        <v>1157</v>
      </c>
      <c r="F8" s="249" t="s">
        <v>606</v>
      </c>
      <c r="G8" s="250">
        <v>2022</v>
      </c>
      <c r="H8" s="249" t="s">
        <v>1157</v>
      </c>
      <c r="I8" s="249" t="s">
        <v>89</v>
      </c>
    </row>
    <row r="9" spans="1:9" ht="13">
      <c r="A9" s="248" t="str">
        <f t="shared" si="0"/>
        <v>微分幾何学研究【510201001201】</v>
      </c>
      <c r="B9" s="249" t="s">
        <v>92</v>
      </c>
      <c r="C9" s="249" t="s">
        <v>656</v>
      </c>
      <c r="D9" s="249" t="s">
        <v>9</v>
      </c>
      <c r="E9" s="249" t="s">
        <v>1158</v>
      </c>
      <c r="F9" s="249" t="s">
        <v>606</v>
      </c>
      <c r="G9" s="250">
        <v>2022</v>
      </c>
      <c r="H9" s="249" t="s">
        <v>1158</v>
      </c>
      <c r="I9" s="249" t="s">
        <v>91</v>
      </c>
    </row>
    <row r="10" spans="1:9" ht="13">
      <c r="A10" s="248" t="str">
        <f t="shared" si="0"/>
        <v>偏微分方程式研究【510201001401】</v>
      </c>
      <c r="B10" s="249" t="s">
        <v>1159</v>
      </c>
      <c r="C10" s="249" t="s">
        <v>656</v>
      </c>
      <c r="D10" s="249" t="s">
        <v>9</v>
      </c>
      <c r="E10" s="249" t="s">
        <v>1160</v>
      </c>
      <c r="F10" s="249" t="s">
        <v>606</v>
      </c>
      <c r="G10" s="250">
        <v>2022</v>
      </c>
      <c r="H10" s="249" t="s">
        <v>1160</v>
      </c>
      <c r="I10" s="249" t="s">
        <v>93</v>
      </c>
    </row>
    <row r="11" spans="1:9" ht="13">
      <c r="A11" s="248" t="str">
        <f t="shared" si="0"/>
        <v>偏微分方程式研究【510201001501】</v>
      </c>
      <c r="B11" s="249" t="s">
        <v>94</v>
      </c>
      <c r="C11" s="249" t="s">
        <v>656</v>
      </c>
      <c r="D11" s="249" t="s">
        <v>9</v>
      </c>
      <c r="E11" s="249" t="s">
        <v>1161</v>
      </c>
      <c r="F11" s="249" t="s">
        <v>606</v>
      </c>
      <c r="G11" s="250">
        <v>2022</v>
      </c>
      <c r="H11" s="249" t="s">
        <v>1161</v>
      </c>
      <c r="I11" s="249" t="s">
        <v>93</v>
      </c>
    </row>
    <row r="12" spans="1:9" ht="13">
      <c r="A12" s="248" t="str">
        <f t="shared" si="0"/>
        <v>関数解析・非線形偏微分方程式論研究【510201001701】</v>
      </c>
      <c r="B12" s="249" t="s">
        <v>96</v>
      </c>
      <c r="C12" s="249" t="s">
        <v>656</v>
      </c>
      <c r="D12" s="249" t="s">
        <v>9</v>
      </c>
      <c r="E12" s="249" t="s">
        <v>1162</v>
      </c>
      <c r="F12" s="249" t="s">
        <v>606</v>
      </c>
      <c r="G12" s="250">
        <v>2022</v>
      </c>
      <c r="H12" s="249" t="s">
        <v>1162</v>
      </c>
      <c r="I12" s="249" t="s">
        <v>95</v>
      </c>
    </row>
    <row r="13" spans="1:9" ht="13">
      <c r="A13" s="248" t="str">
        <f t="shared" si="0"/>
        <v>非線形解析研究【510201001901】</v>
      </c>
      <c r="B13" s="249" t="s">
        <v>98</v>
      </c>
      <c r="C13" s="249" t="s">
        <v>656</v>
      </c>
      <c r="D13" s="249" t="s">
        <v>9</v>
      </c>
      <c r="E13" s="249" t="s">
        <v>1163</v>
      </c>
      <c r="F13" s="249" t="s">
        <v>606</v>
      </c>
      <c r="G13" s="250">
        <v>2022</v>
      </c>
      <c r="H13" s="249" t="s">
        <v>1163</v>
      </c>
      <c r="I13" s="249" t="s">
        <v>97</v>
      </c>
    </row>
    <row r="14" spans="1:9" ht="13">
      <c r="A14" s="248" t="str">
        <f t="shared" si="0"/>
        <v>数理物質工学研究【510201002001】</v>
      </c>
      <c r="B14" s="249" t="s">
        <v>1164</v>
      </c>
      <c r="C14" s="249" t="s">
        <v>656</v>
      </c>
      <c r="D14" s="249" t="s">
        <v>9</v>
      </c>
      <c r="E14" s="249" t="s">
        <v>1165</v>
      </c>
      <c r="F14" s="249" t="s">
        <v>606</v>
      </c>
      <c r="G14" s="250">
        <v>2022</v>
      </c>
      <c r="H14" s="249" t="s">
        <v>1165</v>
      </c>
      <c r="I14" s="249" t="s">
        <v>99</v>
      </c>
    </row>
    <row r="15" spans="1:9" ht="13">
      <c r="A15" s="248" t="str">
        <f t="shared" si="0"/>
        <v>非線形システム研究【510201002201】</v>
      </c>
      <c r="B15" s="249" t="s">
        <v>101</v>
      </c>
      <c r="C15" s="249" t="s">
        <v>656</v>
      </c>
      <c r="D15" s="249" t="s">
        <v>9</v>
      </c>
      <c r="E15" s="249" t="s">
        <v>1166</v>
      </c>
      <c r="F15" s="249" t="s">
        <v>606</v>
      </c>
      <c r="G15" s="250">
        <v>2022</v>
      </c>
      <c r="H15" s="249" t="s">
        <v>1166</v>
      </c>
      <c r="I15" s="249" t="s">
        <v>100</v>
      </c>
    </row>
    <row r="16" spans="1:9" ht="13">
      <c r="A16" s="248" t="str">
        <f t="shared" si="0"/>
        <v>相対論研究【510201002301】</v>
      </c>
      <c r="B16" s="249" t="s">
        <v>103</v>
      </c>
      <c r="C16" s="249" t="s">
        <v>656</v>
      </c>
      <c r="D16" s="249" t="s">
        <v>9</v>
      </c>
      <c r="E16" s="249" t="s">
        <v>1167</v>
      </c>
      <c r="F16" s="249" t="s">
        <v>606</v>
      </c>
      <c r="G16" s="250">
        <v>2022</v>
      </c>
      <c r="H16" s="249" t="s">
        <v>1167</v>
      </c>
      <c r="I16" s="249" t="s">
        <v>102</v>
      </c>
    </row>
    <row r="17" spans="1:9" ht="13">
      <c r="A17" s="248" t="str">
        <f t="shared" si="0"/>
        <v>数値解析研究【510201002401】</v>
      </c>
      <c r="B17" s="249" t="s">
        <v>105</v>
      </c>
      <c r="C17" s="249" t="s">
        <v>656</v>
      </c>
      <c r="D17" s="249" t="s">
        <v>9</v>
      </c>
      <c r="E17" s="249" t="s">
        <v>1168</v>
      </c>
      <c r="F17" s="249" t="s">
        <v>606</v>
      </c>
      <c r="G17" s="250">
        <v>2022</v>
      </c>
      <c r="H17" s="249" t="s">
        <v>1168</v>
      </c>
      <c r="I17" s="249" t="s">
        <v>104</v>
      </c>
    </row>
    <row r="18" spans="1:9" ht="13">
      <c r="A18" s="248" t="str">
        <f t="shared" si="0"/>
        <v>数値解析研究【510201002501】</v>
      </c>
      <c r="B18" s="249" t="s">
        <v>106</v>
      </c>
      <c r="C18" s="249" t="s">
        <v>656</v>
      </c>
      <c r="D18" s="249" t="s">
        <v>9</v>
      </c>
      <c r="E18" s="249" t="s">
        <v>1169</v>
      </c>
      <c r="F18" s="249" t="s">
        <v>606</v>
      </c>
      <c r="G18" s="250">
        <v>2022</v>
      </c>
      <c r="H18" s="249" t="s">
        <v>1169</v>
      </c>
      <c r="I18" s="249" t="s">
        <v>104</v>
      </c>
    </row>
    <row r="19" spans="1:9" ht="13">
      <c r="A19" s="248" t="str">
        <f t="shared" si="0"/>
        <v>情報理論研究【510201002701】</v>
      </c>
      <c r="B19" s="249" t="s">
        <v>108</v>
      </c>
      <c r="C19" s="249" t="s">
        <v>656</v>
      </c>
      <c r="D19" s="249" t="s">
        <v>9</v>
      </c>
      <c r="E19" s="249" t="s">
        <v>1170</v>
      </c>
      <c r="F19" s="249" t="s">
        <v>606</v>
      </c>
      <c r="G19" s="250">
        <v>2022</v>
      </c>
      <c r="H19" s="249" t="s">
        <v>1170</v>
      </c>
      <c r="I19" s="249" t="s">
        <v>107</v>
      </c>
    </row>
    <row r="20" spans="1:9" ht="13">
      <c r="A20" s="248" t="str">
        <f t="shared" si="0"/>
        <v>応用統計学研究【510201003101】</v>
      </c>
      <c r="B20" s="249" t="s">
        <v>110</v>
      </c>
      <c r="C20" s="249" t="s">
        <v>656</v>
      </c>
      <c r="D20" s="249" t="s">
        <v>9</v>
      </c>
      <c r="E20" s="249" t="s">
        <v>1171</v>
      </c>
      <c r="F20" s="249" t="s">
        <v>606</v>
      </c>
      <c r="G20" s="250">
        <v>2022</v>
      </c>
      <c r="H20" s="249" t="s">
        <v>1171</v>
      </c>
      <c r="I20" s="249" t="s">
        <v>109</v>
      </c>
    </row>
    <row r="21" spans="1:9" ht="13">
      <c r="A21" s="248" t="str">
        <f t="shared" si="0"/>
        <v>非線形システム研究【510201003301】</v>
      </c>
      <c r="B21" s="249" t="s">
        <v>111</v>
      </c>
      <c r="C21" s="249" t="s">
        <v>656</v>
      </c>
      <c r="D21" s="249" t="s">
        <v>9</v>
      </c>
      <c r="E21" s="249" t="s">
        <v>1172</v>
      </c>
      <c r="F21" s="249" t="s">
        <v>606</v>
      </c>
      <c r="G21" s="250">
        <v>2022</v>
      </c>
      <c r="H21" s="249" t="s">
        <v>1172</v>
      </c>
      <c r="I21" s="249" t="s">
        <v>100</v>
      </c>
    </row>
    <row r="22" spans="1:9" ht="13">
      <c r="A22" s="248" t="str">
        <f t="shared" si="0"/>
        <v>数学応用数理研究【510201003501】</v>
      </c>
      <c r="B22" s="249" t="s">
        <v>113</v>
      </c>
      <c r="C22" s="249" t="s">
        <v>656</v>
      </c>
      <c r="D22" s="249" t="s">
        <v>9</v>
      </c>
      <c r="E22" s="249" t="s">
        <v>1173</v>
      </c>
      <c r="F22" s="249" t="s">
        <v>606</v>
      </c>
      <c r="G22" s="250">
        <v>2022</v>
      </c>
      <c r="H22" s="249" t="s">
        <v>1173</v>
      </c>
      <c r="I22" s="249" t="s">
        <v>112</v>
      </c>
    </row>
    <row r="23" spans="1:9" ht="13">
      <c r="A23" s="248" t="str">
        <f t="shared" si="0"/>
        <v>双曲幾何学研究【510201003701】</v>
      </c>
      <c r="B23" s="249" t="s">
        <v>115</v>
      </c>
      <c r="C23" s="249" t="s">
        <v>656</v>
      </c>
      <c r="D23" s="249" t="s">
        <v>9</v>
      </c>
      <c r="E23" s="249" t="s">
        <v>1174</v>
      </c>
      <c r="F23" s="249" t="s">
        <v>606</v>
      </c>
      <c r="G23" s="250">
        <v>2022</v>
      </c>
      <c r="H23" s="249" t="s">
        <v>1174</v>
      </c>
      <c r="I23" s="249" t="s">
        <v>114</v>
      </c>
    </row>
    <row r="24" spans="1:9" ht="13">
      <c r="A24" s="248" t="str">
        <f t="shared" si="0"/>
        <v>応用確率モデル研究【510201003801】</v>
      </c>
      <c r="B24" s="249" t="s">
        <v>117</v>
      </c>
      <c r="C24" s="249" t="s">
        <v>656</v>
      </c>
      <c r="D24" s="249" t="s">
        <v>9</v>
      </c>
      <c r="E24" s="249" t="s">
        <v>1175</v>
      </c>
      <c r="F24" s="249" t="s">
        <v>606</v>
      </c>
      <c r="G24" s="250">
        <v>2022</v>
      </c>
      <c r="H24" s="249" t="s">
        <v>1175</v>
      </c>
      <c r="I24" s="249" t="s">
        <v>116</v>
      </c>
    </row>
    <row r="25" spans="1:9" ht="13">
      <c r="A25" s="248" t="str">
        <f t="shared" si="0"/>
        <v>複素解析幾何学研究【510201004201】</v>
      </c>
      <c r="B25" s="249" t="s">
        <v>119</v>
      </c>
      <c r="C25" s="249" t="s">
        <v>656</v>
      </c>
      <c r="D25" s="249" t="s">
        <v>9</v>
      </c>
      <c r="E25" s="249" t="s">
        <v>1176</v>
      </c>
      <c r="F25" s="249" t="s">
        <v>606</v>
      </c>
      <c r="G25" s="250">
        <v>2022</v>
      </c>
      <c r="H25" s="249" t="s">
        <v>1176</v>
      </c>
      <c r="I25" s="249" t="s">
        <v>118</v>
      </c>
    </row>
    <row r="26" spans="1:9" ht="13">
      <c r="A26" s="248" t="str">
        <f t="shared" si="0"/>
        <v>確率統計解析研究　【510201004301】</v>
      </c>
      <c r="B26" s="249" t="s">
        <v>120</v>
      </c>
      <c r="C26" s="249" t="s">
        <v>656</v>
      </c>
      <c r="D26" s="249" t="s">
        <v>9</v>
      </c>
      <c r="E26" s="249" t="s">
        <v>1177</v>
      </c>
      <c r="F26" s="249" t="s">
        <v>606</v>
      </c>
      <c r="G26" s="250">
        <v>2022</v>
      </c>
      <c r="H26" s="249" t="s">
        <v>1177</v>
      </c>
      <c r="I26" s="249" t="s">
        <v>738</v>
      </c>
    </row>
    <row r="27" spans="1:9" ht="13">
      <c r="A27" s="248" t="str">
        <f t="shared" si="0"/>
        <v>非線形システム研究【510201004401】</v>
      </c>
      <c r="B27" s="249" t="s">
        <v>121</v>
      </c>
      <c r="C27" s="249" t="s">
        <v>656</v>
      </c>
      <c r="D27" s="249" t="s">
        <v>9</v>
      </c>
      <c r="E27" s="249" t="s">
        <v>1178</v>
      </c>
      <c r="F27" s="249" t="s">
        <v>606</v>
      </c>
      <c r="G27" s="250">
        <v>2022</v>
      </c>
      <c r="H27" s="249" t="s">
        <v>1178</v>
      </c>
      <c r="I27" s="249" t="s">
        <v>100</v>
      </c>
    </row>
    <row r="28" spans="1:9" ht="13">
      <c r="A28" s="248" t="str">
        <f t="shared" si="0"/>
        <v>調和解析・非線型偏微分方程式研究【510201004501】</v>
      </c>
      <c r="B28" s="249" t="s">
        <v>123</v>
      </c>
      <c r="C28" s="249" t="s">
        <v>656</v>
      </c>
      <c r="D28" s="249" t="s">
        <v>9</v>
      </c>
      <c r="E28" s="249" t="s">
        <v>1179</v>
      </c>
      <c r="F28" s="249" t="s">
        <v>606</v>
      </c>
      <c r="G28" s="250">
        <v>2022</v>
      </c>
      <c r="H28" s="249" t="s">
        <v>1179</v>
      </c>
      <c r="I28" s="249" t="s">
        <v>122</v>
      </c>
    </row>
    <row r="29" spans="1:9" ht="13">
      <c r="A29" s="248" t="str">
        <f t="shared" si="0"/>
        <v>実解析研究【510201004701】</v>
      </c>
      <c r="B29" s="249" t="s">
        <v>125</v>
      </c>
      <c r="C29" s="249" t="s">
        <v>656</v>
      </c>
      <c r="D29" s="249" t="s">
        <v>9</v>
      </c>
      <c r="E29" s="249" t="s">
        <v>1180</v>
      </c>
      <c r="F29" s="249" t="s">
        <v>606</v>
      </c>
      <c r="G29" s="250">
        <v>2022</v>
      </c>
      <c r="H29" s="249" t="s">
        <v>1180</v>
      </c>
      <c r="I29" s="249" t="s">
        <v>124</v>
      </c>
    </row>
    <row r="30" spans="1:9" ht="13">
      <c r="A30" s="248" t="str">
        <f t="shared" si="0"/>
        <v>確率過程・統計推測研究【510201004801】</v>
      </c>
      <c r="B30" s="249" t="s">
        <v>127</v>
      </c>
      <c r="C30" s="249" t="s">
        <v>656</v>
      </c>
      <c r="D30" s="249" t="s">
        <v>9</v>
      </c>
      <c r="E30" s="249" t="s">
        <v>1181</v>
      </c>
      <c r="F30" s="249" t="s">
        <v>606</v>
      </c>
      <c r="G30" s="250">
        <v>2022</v>
      </c>
      <c r="H30" s="249" t="s">
        <v>1181</v>
      </c>
      <c r="I30" s="249" t="s">
        <v>126</v>
      </c>
    </row>
    <row r="31" spans="1:9" ht="13">
      <c r="A31" s="248" t="str">
        <f t="shared" si="0"/>
        <v>確率解析研究【510201004901】</v>
      </c>
      <c r="B31" s="249" t="s">
        <v>1182</v>
      </c>
      <c r="C31" s="249" t="s">
        <v>656</v>
      </c>
      <c r="D31" s="249" t="s">
        <v>9</v>
      </c>
      <c r="E31" s="249" t="s">
        <v>1183</v>
      </c>
      <c r="F31" s="249" t="s">
        <v>606</v>
      </c>
      <c r="G31" s="250">
        <v>2022</v>
      </c>
      <c r="H31" s="249" t="s">
        <v>1183</v>
      </c>
      <c r="I31" s="249" t="s">
        <v>128</v>
      </c>
    </row>
    <row r="32" spans="1:9" ht="13">
      <c r="A32" s="248" t="str">
        <f t="shared" si="0"/>
        <v>整数論・保型形式論研究【510201005101】</v>
      </c>
      <c r="B32" s="249" t="s">
        <v>130</v>
      </c>
      <c r="C32" s="249" t="s">
        <v>656</v>
      </c>
      <c r="D32" s="249" t="s">
        <v>9</v>
      </c>
      <c r="E32" s="249" t="s">
        <v>1184</v>
      </c>
      <c r="F32" s="249" t="s">
        <v>606</v>
      </c>
      <c r="G32" s="250">
        <v>2022</v>
      </c>
      <c r="H32" s="249" t="s">
        <v>1184</v>
      </c>
      <c r="I32" s="249" t="s">
        <v>129</v>
      </c>
    </row>
    <row r="33" spans="1:9" ht="13">
      <c r="A33" s="248" t="str">
        <f t="shared" si="0"/>
        <v>力学系研究【510201005201】</v>
      </c>
      <c r="B33" s="249" t="s">
        <v>132</v>
      </c>
      <c r="C33" s="249" t="s">
        <v>656</v>
      </c>
      <c r="D33" s="249" t="s">
        <v>9</v>
      </c>
      <c r="E33" s="249" t="s">
        <v>1185</v>
      </c>
      <c r="F33" s="249" t="s">
        <v>606</v>
      </c>
      <c r="G33" s="250">
        <v>2022</v>
      </c>
      <c r="H33" s="249" t="s">
        <v>1185</v>
      </c>
      <c r="I33" s="249" t="s">
        <v>131</v>
      </c>
    </row>
    <row r="34" spans="1:9" ht="13">
      <c r="A34" s="248" t="str">
        <f t="shared" si="0"/>
        <v>特殊多様体論研究【510201005301】</v>
      </c>
      <c r="B34" s="249" t="s">
        <v>134</v>
      </c>
      <c r="C34" s="249" t="s">
        <v>656</v>
      </c>
      <c r="D34" s="249" t="s">
        <v>9</v>
      </c>
      <c r="E34" s="249" t="s">
        <v>1186</v>
      </c>
      <c r="F34" s="249" t="s">
        <v>606</v>
      </c>
      <c r="G34" s="250">
        <v>2022</v>
      </c>
      <c r="H34" s="249" t="s">
        <v>1186</v>
      </c>
      <c r="I34" s="249" t="s">
        <v>133</v>
      </c>
    </row>
    <row r="35" spans="1:9" ht="13">
      <c r="A35" s="248" t="str">
        <f t="shared" si="0"/>
        <v>応用解析・非線形偏微分方程式研究【510201005401】</v>
      </c>
      <c r="B35" s="249" t="s">
        <v>136</v>
      </c>
      <c r="C35" s="249" t="s">
        <v>656</v>
      </c>
      <c r="D35" s="249" t="s">
        <v>9</v>
      </c>
      <c r="E35" s="249" t="s">
        <v>1187</v>
      </c>
      <c r="F35" s="249" t="s">
        <v>606</v>
      </c>
      <c r="G35" s="250">
        <v>2022</v>
      </c>
      <c r="H35" s="249" t="s">
        <v>1187</v>
      </c>
      <c r="I35" s="249" t="s">
        <v>135</v>
      </c>
    </row>
    <row r="36" spans="1:9" ht="13">
      <c r="A36" s="248" t="str">
        <f t="shared" si="0"/>
        <v>代数的組合せ論研究【510201005501】</v>
      </c>
      <c r="B36" s="249" t="s">
        <v>727</v>
      </c>
      <c r="C36" s="249" t="s">
        <v>656</v>
      </c>
      <c r="D36" s="249" t="s">
        <v>9</v>
      </c>
      <c r="E36" s="249" t="s">
        <v>1188</v>
      </c>
      <c r="F36" s="249" t="s">
        <v>606</v>
      </c>
      <c r="G36" s="250">
        <v>2022</v>
      </c>
      <c r="H36" s="249" t="s">
        <v>1188</v>
      </c>
      <c r="I36" s="249" t="s">
        <v>739</v>
      </c>
    </row>
    <row r="37" spans="1:9" ht="13">
      <c r="A37" s="248" t="str">
        <f t="shared" si="0"/>
        <v>応用離散数学研究【510201005601】</v>
      </c>
      <c r="B37" s="249" t="s">
        <v>1189</v>
      </c>
      <c r="C37" s="249" t="s">
        <v>656</v>
      </c>
      <c r="D37" s="249" t="s">
        <v>9</v>
      </c>
      <c r="E37" s="249" t="s">
        <v>1190</v>
      </c>
      <c r="F37" s="249" t="s">
        <v>606</v>
      </c>
      <c r="G37" s="250">
        <v>2022</v>
      </c>
      <c r="H37" s="249" t="s">
        <v>1190</v>
      </c>
      <c r="I37" s="249" t="s">
        <v>1191</v>
      </c>
    </row>
    <row r="38" spans="1:9" ht="13">
      <c r="A38" s="248" t="str">
        <f t="shared" si="0"/>
        <v>応用特異点論研究【510201005701】</v>
      </c>
      <c r="B38" s="249" t="s">
        <v>1192</v>
      </c>
      <c r="C38" s="249" t="s">
        <v>656</v>
      </c>
      <c r="D38" s="249" t="s">
        <v>9</v>
      </c>
      <c r="E38" s="249" t="s">
        <v>1193</v>
      </c>
      <c r="F38" s="249" t="s">
        <v>606</v>
      </c>
      <c r="G38" s="250">
        <v>2022</v>
      </c>
      <c r="H38" s="249" t="s">
        <v>1193</v>
      </c>
      <c r="I38" s="249" t="s">
        <v>1194</v>
      </c>
    </row>
    <row r="39" spans="1:9" ht="13">
      <c r="A39" s="248" t="str">
        <f t="shared" si="0"/>
        <v>Research on Nonlinear Differential Equations【510201005801】</v>
      </c>
      <c r="B39" s="249" t="s">
        <v>1195</v>
      </c>
      <c r="C39" s="249" t="s">
        <v>656</v>
      </c>
      <c r="D39" s="249" t="s">
        <v>9</v>
      </c>
      <c r="E39" s="249" t="s">
        <v>1196</v>
      </c>
      <c r="F39" s="249" t="s">
        <v>606</v>
      </c>
      <c r="G39" s="250">
        <v>2022</v>
      </c>
      <c r="H39" s="249" t="s">
        <v>1196</v>
      </c>
      <c r="I39" s="249" t="s">
        <v>1197</v>
      </c>
    </row>
    <row r="40" spans="1:9" ht="13">
      <c r="A40" s="248" t="str">
        <f t="shared" si="0"/>
        <v>知覚情報システム研究【510202000201】</v>
      </c>
      <c r="B40" s="249" t="s">
        <v>1198</v>
      </c>
      <c r="C40" s="249" t="s">
        <v>656</v>
      </c>
      <c r="D40" s="249" t="s">
        <v>657</v>
      </c>
      <c r="E40" s="249" t="s">
        <v>1199</v>
      </c>
      <c r="F40" s="249" t="s">
        <v>606</v>
      </c>
      <c r="G40" s="250">
        <v>2022</v>
      </c>
      <c r="H40" s="249" t="s">
        <v>1200</v>
      </c>
      <c r="I40" s="249" t="s">
        <v>137</v>
      </c>
    </row>
    <row r="41" spans="1:9" ht="13">
      <c r="A41" s="248" t="str">
        <f t="shared" si="0"/>
        <v>画像情報研究【510202000301】</v>
      </c>
      <c r="B41" s="249" t="s">
        <v>139</v>
      </c>
      <c r="C41" s="249" t="s">
        <v>656</v>
      </c>
      <c r="D41" s="249" t="s">
        <v>657</v>
      </c>
      <c r="E41" s="249" t="s">
        <v>1201</v>
      </c>
      <c r="F41" s="249" t="s">
        <v>606</v>
      </c>
      <c r="G41" s="250">
        <v>2022</v>
      </c>
      <c r="H41" s="249" t="s">
        <v>1202</v>
      </c>
      <c r="I41" s="249" t="s">
        <v>138</v>
      </c>
    </row>
    <row r="42" spans="1:9" ht="13">
      <c r="A42" s="248" t="str">
        <f t="shared" si="0"/>
        <v>無線通信ネットワーク研究【510202000701】</v>
      </c>
      <c r="B42" s="249" t="s">
        <v>140</v>
      </c>
      <c r="C42" s="249" t="s">
        <v>656</v>
      </c>
      <c r="D42" s="249" t="s">
        <v>657</v>
      </c>
      <c r="E42" s="249" t="s">
        <v>1203</v>
      </c>
      <c r="F42" s="249" t="s">
        <v>606</v>
      </c>
      <c r="G42" s="250">
        <v>2022</v>
      </c>
      <c r="H42" s="249" t="s">
        <v>1204</v>
      </c>
      <c r="I42" s="249" t="s">
        <v>740</v>
      </c>
    </row>
    <row r="43" spans="1:9" ht="13">
      <c r="A43" s="248" t="str">
        <f t="shared" si="0"/>
        <v>並列知識情報処理研究【510202000901】</v>
      </c>
      <c r="B43" s="249" t="s">
        <v>142</v>
      </c>
      <c r="C43" s="249" t="s">
        <v>656</v>
      </c>
      <c r="D43" s="249" t="s">
        <v>657</v>
      </c>
      <c r="E43" s="249" t="s">
        <v>1205</v>
      </c>
      <c r="F43" s="249" t="s">
        <v>606</v>
      </c>
      <c r="G43" s="250">
        <v>2022</v>
      </c>
      <c r="H43" s="249" t="s">
        <v>1206</v>
      </c>
      <c r="I43" s="249" t="s">
        <v>141</v>
      </c>
    </row>
    <row r="44" spans="1:9" ht="13">
      <c r="A44" s="248" t="str">
        <f t="shared" si="0"/>
        <v>ソフトウェア開発工学研究【510202001101】</v>
      </c>
      <c r="B44" s="249" t="s">
        <v>144</v>
      </c>
      <c r="C44" s="249" t="s">
        <v>656</v>
      </c>
      <c r="D44" s="249" t="s">
        <v>657</v>
      </c>
      <c r="E44" s="249" t="s">
        <v>1207</v>
      </c>
      <c r="F44" s="249" t="s">
        <v>606</v>
      </c>
      <c r="G44" s="250">
        <v>2022</v>
      </c>
      <c r="H44" s="249" t="s">
        <v>1208</v>
      </c>
      <c r="I44" s="249" t="s">
        <v>143</v>
      </c>
    </row>
    <row r="45" spans="1:9" ht="13">
      <c r="A45" s="248" t="str">
        <f t="shared" si="0"/>
        <v>知識ソフトウェア研究【510202001301】</v>
      </c>
      <c r="B45" s="249" t="s">
        <v>146</v>
      </c>
      <c r="C45" s="249" t="s">
        <v>656</v>
      </c>
      <c r="D45" s="249" t="s">
        <v>657</v>
      </c>
      <c r="E45" s="249" t="s">
        <v>1209</v>
      </c>
      <c r="F45" s="249" t="s">
        <v>606</v>
      </c>
      <c r="G45" s="250">
        <v>2022</v>
      </c>
      <c r="H45" s="249" t="s">
        <v>1210</v>
      </c>
      <c r="I45" s="249" t="s">
        <v>145</v>
      </c>
    </row>
    <row r="46" spans="1:9" ht="13">
      <c r="A46" s="248" t="str">
        <f t="shared" si="0"/>
        <v>分散システム研究【510202001501】</v>
      </c>
      <c r="B46" s="249" t="s">
        <v>148</v>
      </c>
      <c r="C46" s="249" t="s">
        <v>656</v>
      </c>
      <c r="D46" s="249" t="s">
        <v>657</v>
      </c>
      <c r="E46" s="249" t="s">
        <v>1211</v>
      </c>
      <c r="F46" s="249" t="s">
        <v>606</v>
      </c>
      <c r="G46" s="250">
        <v>2022</v>
      </c>
      <c r="H46" s="249" t="s">
        <v>1212</v>
      </c>
      <c r="I46" s="249" t="s">
        <v>147</v>
      </c>
    </row>
    <row r="47" spans="1:9" ht="13">
      <c r="A47" s="248" t="str">
        <f t="shared" si="0"/>
        <v>アドバンスト・コンピューティング・システム研究【510202001601】</v>
      </c>
      <c r="B47" s="249" t="s">
        <v>1213</v>
      </c>
      <c r="C47" s="249" t="s">
        <v>656</v>
      </c>
      <c r="D47" s="249" t="s">
        <v>657</v>
      </c>
      <c r="E47" s="249" t="s">
        <v>1214</v>
      </c>
      <c r="F47" s="249" t="s">
        <v>606</v>
      </c>
      <c r="G47" s="250">
        <v>2022</v>
      </c>
      <c r="H47" s="249" t="s">
        <v>1215</v>
      </c>
      <c r="I47" s="249" t="s">
        <v>149</v>
      </c>
    </row>
    <row r="48" spans="1:9" ht="13">
      <c r="A48" s="248" t="str">
        <f t="shared" si="0"/>
        <v>並列・分散アーキテクチャ研究【510202001701】</v>
      </c>
      <c r="B48" s="249" t="s">
        <v>151</v>
      </c>
      <c r="C48" s="249" t="s">
        <v>656</v>
      </c>
      <c r="D48" s="249" t="s">
        <v>657</v>
      </c>
      <c r="E48" s="249" t="s">
        <v>1216</v>
      </c>
      <c r="F48" s="249" t="s">
        <v>606</v>
      </c>
      <c r="G48" s="250">
        <v>2022</v>
      </c>
      <c r="H48" s="249" t="s">
        <v>1217</v>
      </c>
      <c r="I48" s="249" t="s">
        <v>150</v>
      </c>
    </row>
    <row r="49" spans="1:9" ht="13">
      <c r="A49" s="248" t="str">
        <f t="shared" si="0"/>
        <v>設計解析システム研究【510202001901】</v>
      </c>
      <c r="B49" s="249" t="s">
        <v>1218</v>
      </c>
      <c r="C49" s="249" t="s">
        <v>656</v>
      </c>
      <c r="D49" s="249" t="s">
        <v>657</v>
      </c>
      <c r="E49" s="249" t="s">
        <v>1219</v>
      </c>
      <c r="F49" s="249" t="s">
        <v>606</v>
      </c>
      <c r="G49" s="250">
        <v>2022</v>
      </c>
      <c r="H49" s="249" t="s">
        <v>1220</v>
      </c>
      <c r="I49" s="249" t="s">
        <v>152</v>
      </c>
    </row>
    <row r="50" spans="1:9" ht="13">
      <c r="A50" s="248" t="str">
        <f t="shared" si="0"/>
        <v>先端プロセッサ構成研究【510202002001】</v>
      </c>
      <c r="B50" s="249" t="s">
        <v>154</v>
      </c>
      <c r="C50" s="249" t="s">
        <v>656</v>
      </c>
      <c r="D50" s="249" t="s">
        <v>657</v>
      </c>
      <c r="E50" s="249" t="s">
        <v>1221</v>
      </c>
      <c r="F50" s="249" t="s">
        <v>606</v>
      </c>
      <c r="G50" s="250">
        <v>2022</v>
      </c>
      <c r="H50" s="249" t="s">
        <v>1222</v>
      </c>
      <c r="I50" s="249" t="s">
        <v>153</v>
      </c>
    </row>
    <row r="51" spans="1:9" ht="13">
      <c r="A51" s="248" t="str">
        <f t="shared" si="0"/>
        <v>情報システム設計研究【510202002101】</v>
      </c>
      <c r="B51" s="249" t="s">
        <v>156</v>
      </c>
      <c r="C51" s="249" t="s">
        <v>656</v>
      </c>
      <c r="D51" s="249" t="s">
        <v>657</v>
      </c>
      <c r="E51" s="249" t="s">
        <v>1223</v>
      </c>
      <c r="F51" s="249" t="s">
        <v>606</v>
      </c>
      <c r="G51" s="250">
        <v>2022</v>
      </c>
      <c r="H51" s="249" t="s">
        <v>1224</v>
      </c>
      <c r="I51" s="249" t="s">
        <v>155</v>
      </c>
    </row>
    <row r="52" spans="1:9" ht="13">
      <c r="A52" s="248" t="str">
        <f t="shared" si="0"/>
        <v>高信頼ソフトウェア工学研究【510202002301】</v>
      </c>
      <c r="B52" s="249" t="s">
        <v>158</v>
      </c>
      <c r="C52" s="249" t="s">
        <v>656</v>
      </c>
      <c r="D52" s="249" t="s">
        <v>657</v>
      </c>
      <c r="E52" s="249" t="s">
        <v>1225</v>
      </c>
      <c r="F52" s="249" t="s">
        <v>606</v>
      </c>
      <c r="G52" s="250">
        <v>2022</v>
      </c>
      <c r="H52" s="249" t="s">
        <v>1226</v>
      </c>
      <c r="I52" s="249" t="s">
        <v>157</v>
      </c>
    </row>
    <row r="53" spans="1:9" ht="13">
      <c r="A53" s="248" t="str">
        <f t="shared" si="0"/>
        <v>コンピュータービジョン研究【510202002501】</v>
      </c>
      <c r="B53" s="249" t="s">
        <v>160</v>
      </c>
      <c r="C53" s="249" t="s">
        <v>656</v>
      </c>
      <c r="D53" s="249" t="s">
        <v>657</v>
      </c>
      <c r="E53" s="249" t="s">
        <v>1227</v>
      </c>
      <c r="F53" s="249" t="s">
        <v>606</v>
      </c>
      <c r="G53" s="250">
        <v>2022</v>
      </c>
      <c r="H53" s="249" t="s">
        <v>1228</v>
      </c>
      <c r="I53" s="249" t="s">
        <v>159</v>
      </c>
    </row>
    <row r="54" spans="1:9" ht="13">
      <c r="A54" s="248" t="str">
        <f t="shared" si="0"/>
        <v>ネットワークシステム研究【510202002801】</v>
      </c>
      <c r="B54" s="249" t="s">
        <v>162</v>
      </c>
      <c r="C54" s="249" t="s">
        <v>656</v>
      </c>
      <c r="D54" s="249" t="s">
        <v>657</v>
      </c>
      <c r="E54" s="249" t="s">
        <v>1229</v>
      </c>
      <c r="F54" s="249" t="s">
        <v>606</v>
      </c>
      <c r="G54" s="250">
        <v>2022</v>
      </c>
      <c r="H54" s="249" t="s">
        <v>1230</v>
      </c>
      <c r="I54" s="249" t="s">
        <v>161</v>
      </c>
    </row>
    <row r="55" spans="1:9" ht="13">
      <c r="A55" s="248" t="str">
        <f t="shared" si="0"/>
        <v>流体工学研究【510203000201】</v>
      </c>
      <c r="B55" s="249" t="s">
        <v>164</v>
      </c>
      <c r="C55" s="249" t="s">
        <v>656</v>
      </c>
      <c r="D55" s="249" t="s">
        <v>658</v>
      </c>
      <c r="E55" s="249" t="s">
        <v>1231</v>
      </c>
      <c r="F55" s="249" t="s">
        <v>606</v>
      </c>
      <c r="G55" s="250">
        <v>2022</v>
      </c>
      <c r="H55" s="249" t="s">
        <v>1231</v>
      </c>
      <c r="I55" s="249" t="s">
        <v>163</v>
      </c>
    </row>
    <row r="56" spans="1:9" ht="13">
      <c r="A56" s="248" t="str">
        <f t="shared" si="0"/>
        <v>熱流体科学・生命基礎研究【510203000301】</v>
      </c>
      <c r="B56" s="249" t="s">
        <v>166</v>
      </c>
      <c r="C56" s="249" t="s">
        <v>656</v>
      </c>
      <c r="D56" s="249" t="s">
        <v>658</v>
      </c>
      <c r="E56" s="249" t="s">
        <v>1232</v>
      </c>
      <c r="F56" s="249" t="s">
        <v>606</v>
      </c>
      <c r="G56" s="250">
        <v>2022</v>
      </c>
      <c r="H56" s="249" t="s">
        <v>1232</v>
      </c>
      <c r="I56" s="249" t="s">
        <v>165</v>
      </c>
    </row>
    <row r="57" spans="1:9" ht="13">
      <c r="A57" s="248" t="str">
        <f t="shared" si="0"/>
        <v>応用数学研究【510203000501】</v>
      </c>
      <c r="B57" s="249" t="s">
        <v>132</v>
      </c>
      <c r="C57" s="249" t="s">
        <v>656</v>
      </c>
      <c r="D57" s="249" t="s">
        <v>658</v>
      </c>
      <c r="E57" s="249" t="s">
        <v>1233</v>
      </c>
      <c r="F57" s="249" t="s">
        <v>606</v>
      </c>
      <c r="G57" s="250">
        <v>2022</v>
      </c>
      <c r="H57" s="249" t="s">
        <v>1233</v>
      </c>
      <c r="I57" s="249" t="s">
        <v>167</v>
      </c>
    </row>
    <row r="58" spans="1:9" ht="13">
      <c r="A58" s="248" t="str">
        <f t="shared" si="0"/>
        <v>機械システム制御工学研究【510203000901】</v>
      </c>
      <c r="B58" s="249" t="s">
        <v>1234</v>
      </c>
      <c r="C58" s="249" t="s">
        <v>656</v>
      </c>
      <c r="D58" s="249" t="s">
        <v>658</v>
      </c>
      <c r="E58" s="249" t="s">
        <v>1235</v>
      </c>
      <c r="F58" s="249" t="s">
        <v>606</v>
      </c>
      <c r="G58" s="250">
        <v>2022</v>
      </c>
      <c r="H58" s="249" t="s">
        <v>1235</v>
      </c>
      <c r="I58" s="249" t="s">
        <v>168</v>
      </c>
    </row>
    <row r="59" spans="1:9" ht="13">
      <c r="A59" s="248" t="str">
        <f t="shared" si="0"/>
        <v>エネルギー・システム工学研究【510203001001】</v>
      </c>
      <c r="B59" s="249" t="s">
        <v>170</v>
      </c>
      <c r="C59" s="249" t="s">
        <v>656</v>
      </c>
      <c r="D59" s="249" t="s">
        <v>658</v>
      </c>
      <c r="E59" s="249" t="s">
        <v>1236</v>
      </c>
      <c r="F59" s="249" t="s">
        <v>606</v>
      </c>
      <c r="G59" s="250">
        <v>2022</v>
      </c>
      <c r="H59" s="249" t="s">
        <v>1236</v>
      </c>
      <c r="I59" s="249" t="s">
        <v>169</v>
      </c>
    </row>
    <row r="60" spans="1:9" ht="13">
      <c r="A60" s="248" t="str">
        <f t="shared" si="0"/>
        <v>複合材料工学研究【510203001301】</v>
      </c>
      <c r="B60" s="249" t="s">
        <v>172</v>
      </c>
      <c r="C60" s="249" t="s">
        <v>656</v>
      </c>
      <c r="D60" s="249" t="s">
        <v>658</v>
      </c>
      <c r="E60" s="249" t="s">
        <v>1237</v>
      </c>
      <c r="F60" s="249" t="s">
        <v>606</v>
      </c>
      <c r="G60" s="250">
        <v>2022</v>
      </c>
      <c r="H60" s="249" t="s">
        <v>1237</v>
      </c>
      <c r="I60" s="249" t="s">
        <v>171</v>
      </c>
    </row>
    <row r="61" spans="1:9" ht="13">
      <c r="A61" s="248" t="str">
        <f t="shared" si="0"/>
        <v>トライボロジー研究【510203001801】</v>
      </c>
      <c r="B61" s="249" t="s">
        <v>174</v>
      </c>
      <c r="C61" s="249" t="s">
        <v>656</v>
      </c>
      <c r="D61" s="249" t="s">
        <v>658</v>
      </c>
      <c r="E61" s="249" t="s">
        <v>1238</v>
      </c>
      <c r="F61" s="249" t="s">
        <v>606</v>
      </c>
      <c r="G61" s="250">
        <v>2022</v>
      </c>
      <c r="H61" s="249" t="s">
        <v>1238</v>
      </c>
      <c r="I61" s="249" t="s">
        <v>173</v>
      </c>
    </row>
    <row r="62" spans="1:9" ht="13">
      <c r="A62" s="248" t="str">
        <f t="shared" si="0"/>
        <v>航空宇宙輸送システム研究【510203002001】</v>
      </c>
      <c r="B62" s="249" t="s">
        <v>1239</v>
      </c>
      <c r="C62" s="249" t="s">
        <v>656</v>
      </c>
      <c r="D62" s="249" t="s">
        <v>658</v>
      </c>
      <c r="E62" s="249" t="s">
        <v>1240</v>
      </c>
      <c r="F62" s="249" t="s">
        <v>606</v>
      </c>
      <c r="G62" s="250">
        <v>2022</v>
      </c>
      <c r="H62" s="249" t="s">
        <v>1240</v>
      </c>
      <c r="I62" s="249" t="s">
        <v>175</v>
      </c>
    </row>
    <row r="63" spans="1:9" ht="13">
      <c r="A63" s="248" t="str">
        <f t="shared" si="0"/>
        <v>空気力学研究【510203002101】</v>
      </c>
      <c r="B63" s="249" t="s">
        <v>177</v>
      </c>
      <c r="C63" s="249" t="s">
        <v>656</v>
      </c>
      <c r="D63" s="249" t="s">
        <v>658</v>
      </c>
      <c r="E63" s="249" t="s">
        <v>1241</v>
      </c>
      <c r="F63" s="249" t="s">
        <v>606</v>
      </c>
      <c r="G63" s="250">
        <v>2022</v>
      </c>
      <c r="H63" s="249" t="s">
        <v>1241</v>
      </c>
      <c r="I63" s="249" t="s">
        <v>176</v>
      </c>
    </row>
    <row r="64" spans="1:9" ht="13">
      <c r="A64" s="248" t="str">
        <f t="shared" si="0"/>
        <v>応用数学研究【510203002301】</v>
      </c>
      <c r="B64" s="249" t="s">
        <v>178</v>
      </c>
      <c r="C64" s="249" t="s">
        <v>656</v>
      </c>
      <c r="D64" s="249" t="s">
        <v>658</v>
      </c>
      <c r="E64" s="249" t="s">
        <v>1242</v>
      </c>
      <c r="F64" s="249" t="s">
        <v>606</v>
      </c>
      <c r="G64" s="250">
        <v>2022</v>
      </c>
      <c r="H64" s="249" t="s">
        <v>1242</v>
      </c>
      <c r="I64" s="249" t="s">
        <v>167</v>
      </c>
    </row>
    <row r="65" spans="1:9" ht="13">
      <c r="A65" s="248" t="str">
        <f t="shared" si="0"/>
        <v>流体工学研究【510203002401】</v>
      </c>
      <c r="B65" s="249" t="s">
        <v>179</v>
      </c>
      <c r="C65" s="249" t="s">
        <v>656</v>
      </c>
      <c r="D65" s="249" t="s">
        <v>658</v>
      </c>
      <c r="E65" s="249" t="s">
        <v>1243</v>
      </c>
      <c r="F65" s="249" t="s">
        <v>606</v>
      </c>
      <c r="G65" s="250">
        <v>2022</v>
      </c>
      <c r="H65" s="249" t="s">
        <v>1243</v>
      </c>
      <c r="I65" s="249" t="s">
        <v>163</v>
      </c>
    </row>
    <row r="66" spans="1:9" ht="13">
      <c r="A66" s="248" t="str">
        <f t="shared" si="0"/>
        <v>材料プロセス工学研究【510203002501】</v>
      </c>
      <c r="B66" s="249" t="s">
        <v>1244</v>
      </c>
      <c r="C66" s="249" t="s">
        <v>656</v>
      </c>
      <c r="D66" s="249" t="s">
        <v>658</v>
      </c>
      <c r="E66" s="249" t="s">
        <v>1245</v>
      </c>
      <c r="F66" s="249" t="s">
        <v>606</v>
      </c>
      <c r="G66" s="250">
        <v>2022</v>
      </c>
      <c r="H66" s="249" t="s">
        <v>1245</v>
      </c>
      <c r="I66" s="249" t="s">
        <v>180</v>
      </c>
    </row>
    <row r="67" spans="1:9" ht="13">
      <c r="A67" s="248" t="str">
        <f t="shared" ref="A67:A130" si="1">I67&amp;"【"&amp;E67&amp;F67&amp;"】"</f>
        <v>マイクロ・ナノメカニクス研究【510203002601】</v>
      </c>
      <c r="B67" s="249" t="s">
        <v>182</v>
      </c>
      <c r="C67" s="249" t="s">
        <v>656</v>
      </c>
      <c r="D67" s="249" t="s">
        <v>658</v>
      </c>
      <c r="E67" s="249" t="s">
        <v>1246</v>
      </c>
      <c r="F67" s="249" t="s">
        <v>606</v>
      </c>
      <c r="G67" s="250">
        <v>2022</v>
      </c>
      <c r="H67" s="249" t="s">
        <v>1246</v>
      </c>
      <c r="I67" s="249" t="s">
        <v>181</v>
      </c>
    </row>
    <row r="68" spans="1:9" ht="13">
      <c r="A68" s="248" t="str">
        <f t="shared" si="1"/>
        <v>材料強度学研究【510203002701】</v>
      </c>
      <c r="B68" s="249" t="s">
        <v>1247</v>
      </c>
      <c r="C68" s="249" t="s">
        <v>656</v>
      </c>
      <c r="D68" s="249" t="s">
        <v>658</v>
      </c>
      <c r="E68" s="249" t="s">
        <v>1248</v>
      </c>
      <c r="F68" s="249" t="s">
        <v>606</v>
      </c>
      <c r="G68" s="250">
        <v>2022</v>
      </c>
      <c r="H68" s="249" t="s">
        <v>1248</v>
      </c>
      <c r="I68" s="249" t="s">
        <v>183</v>
      </c>
    </row>
    <row r="69" spans="1:9" ht="13">
      <c r="A69" s="248" t="str">
        <f t="shared" si="1"/>
        <v>プロセス制御工学研究【510203002801】</v>
      </c>
      <c r="B69" s="249" t="s">
        <v>186</v>
      </c>
      <c r="C69" s="249" t="s">
        <v>656</v>
      </c>
      <c r="D69" s="249" t="s">
        <v>658</v>
      </c>
      <c r="E69" s="249" t="s">
        <v>1249</v>
      </c>
      <c r="F69" s="249" t="s">
        <v>606</v>
      </c>
      <c r="G69" s="250">
        <v>2022</v>
      </c>
      <c r="H69" s="249" t="s">
        <v>1249</v>
      </c>
      <c r="I69" s="249" t="s">
        <v>185</v>
      </c>
    </row>
    <row r="70" spans="1:9" ht="13">
      <c r="A70" s="248" t="str">
        <f t="shared" si="1"/>
        <v>最適設計研究【510203002901】</v>
      </c>
      <c r="B70" s="249" t="s">
        <v>188</v>
      </c>
      <c r="C70" s="249" t="s">
        <v>656</v>
      </c>
      <c r="D70" s="249" t="s">
        <v>658</v>
      </c>
      <c r="E70" s="249" t="s">
        <v>1250</v>
      </c>
      <c r="F70" s="249" t="s">
        <v>606</v>
      </c>
      <c r="G70" s="250">
        <v>2022</v>
      </c>
      <c r="H70" s="249" t="s">
        <v>1250</v>
      </c>
      <c r="I70" s="249" t="s">
        <v>187</v>
      </c>
    </row>
    <row r="71" spans="1:9" ht="13">
      <c r="A71" s="248" t="str">
        <f t="shared" si="1"/>
        <v>ナノ材料工学研究【510203003001】</v>
      </c>
      <c r="B71" s="249" t="s">
        <v>190</v>
      </c>
      <c r="C71" s="249" t="s">
        <v>656</v>
      </c>
      <c r="D71" s="249" t="s">
        <v>658</v>
      </c>
      <c r="E71" s="249" t="s">
        <v>1251</v>
      </c>
      <c r="F71" s="249" t="s">
        <v>606</v>
      </c>
      <c r="G71" s="250">
        <v>2022</v>
      </c>
      <c r="H71" s="249" t="s">
        <v>1251</v>
      </c>
      <c r="I71" s="249" t="s">
        <v>189</v>
      </c>
    </row>
    <row r="72" spans="1:9" ht="13">
      <c r="A72" s="248" t="str">
        <f t="shared" si="1"/>
        <v>固体物理研究【510204000101】</v>
      </c>
      <c r="B72" s="249" t="s">
        <v>192</v>
      </c>
      <c r="C72" s="249" t="s">
        <v>656</v>
      </c>
      <c r="D72" s="249" t="s">
        <v>10</v>
      </c>
      <c r="E72" s="249" t="s">
        <v>1252</v>
      </c>
      <c r="F72" s="249" t="s">
        <v>606</v>
      </c>
      <c r="G72" s="250">
        <v>2022</v>
      </c>
      <c r="H72" s="249" t="s">
        <v>1252</v>
      </c>
      <c r="I72" s="249" t="s">
        <v>191</v>
      </c>
    </row>
    <row r="73" spans="1:9" ht="13">
      <c r="A73" s="248" t="str">
        <f t="shared" si="1"/>
        <v>凝縮系の理論物理研究【510204000301】</v>
      </c>
      <c r="B73" s="249" t="s">
        <v>194</v>
      </c>
      <c r="C73" s="249" t="s">
        <v>656</v>
      </c>
      <c r="D73" s="249" t="s">
        <v>10</v>
      </c>
      <c r="E73" s="249" t="s">
        <v>1253</v>
      </c>
      <c r="F73" s="249" t="s">
        <v>606</v>
      </c>
      <c r="G73" s="250">
        <v>2022</v>
      </c>
      <c r="H73" s="249" t="s">
        <v>1253</v>
      </c>
      <c r="I73" s="249" t="s">
        <v>193</v>
      </c>
    </row>
    <row r="74" spans="1:9" ht="13">
      <c r="A74" s="248" t="str">
        <f t="shared" si="1"/>
        <v>量子物性科学研究【510204000401】</v>
      </c>
      <c r="B74" s="249" t="s">
        <v>196</v>
      </c>
      <c r="C74" s="249" t="s">
        <v>656</v>
      </c>
      <c r="D74" s="249" t="s">
        <v>10</v>
      </c>
      <c r="E74" s="249" t="s">
        <v>1254</v>
      </c>
      <c r="F74" s="249" t="s">
        <v>606</v>
      </c>
      <c r="G74" s="250">
        <v>2022</v>
      </c>
      <c r="H74" s="249" t="s">
        <v>1254</v>
      </c>
      <c r="I74" s="249" t="s">
        <v>195</v>
      </c>
    </row>
    <row r="75" spans="1:9" ht="13">
      <c r="A75" s="248" t="str">
        <f t="shared" si="1"/>
        <v>高温物理化学研究【510204000501】</v>
      </c>
      <c r="B75" s="249" t="s">
        <v>1255</v>
      </c>
      <c r="C75" s="249" t="s">
        <v>656</v>
      </c>
      <c r="D75" s="249" t="s">
        <v>10</v>
      </c>
      <c r="E75" s="249" t="s">
        <v>1256</v>
      </c>
      <c r="F75" s="249" t="s">
        <v>606</v>
      </c>
      <c r="G75" s="250">
        <v>2022</v>
      </c>
      <c r="H75" s="249" t="s">
        <v>1256</v>
      </c>
      <c r="I75" s="249" t="s">
        <v>197</v>
      </c>
    </row>
    <row r="76" spans="1:9" ht="13">
      <c r="A76" s="248" t="str">
        <f t="shared" si="1"/>
        <v>分子ナノ工学研究【510204000601】</v>
      </c>
      <c r="B76" s="249" t="s">
        <v>199</v>
      </c>
      <c r="C76" s="249" t="s">
        <v>656</v>
      </c>
      <c r="D76" s="249" t="s">
        <v>10</v>
      </c>
      <c r="E76" s="249" t="s">
        <v>1257</v>
      </c>
      <c r="F76" s="249" t="s">
        <v>606</v>
      </c>
      <c r="G76" s="250">
        <v>2022</v>
      </c>
      <c r="H76" s="249" t="s">
        <v>1257</v>
      </c>
      <c r="I76" s="249" t="s">
        <v>198</v>
      </c>
    </row>
    <row r="77" spans="1:9" ht="13">
      <c r="A77" s="248" t="str">
        <f t="shared" si="1"/>
        <v>ナノデバイス研究【510204000701】</v>
      </c>
      <c r="B77" s="249" t="s">
        <v>201</v>
      </c>
      <c r="C77" s="249" t="s">
        <v>656</v>
      </c>
      <c r="D77" s="249" t="s">
        <v>10</v>
      </c>
      <c r="E77" s="249" t="s">
        <v>1258</v>
      </c>
      <c r="F77" s="249" t="s">
        <v>606</v>
      </c>
      <c r="G77" s="250">
        <v>2022</v>
      </c>
      <c r="H77" s="249" t="s">
        <v>1259</v>
      </c>
      <c r="I77" s="249" t="s">
        <v>200</v>
      </c>
    </row>
    <row r="78" spans="1:9" ht="13">
      <c r="A78" s="248" t="str">
        <f t="shared" si="1"/>
        <v>マイクロシステム研究【510204000801】</v>
      </c>
      <c r="B78" s="249" t="s">
        <v>203</v>
      </c>
      <c r="C78" s="249" t="s">
        <v>656</v>
      </c>
      <c r="D78" s="249" t="s">
        <v>10</v>
      </c>
      <c r="E78" s="249" t="s">
        <v>1260</v>
      </c>
      <c r="F78" s="249" t="s">
        <v>606</v>
      </c>
      <c r="G78" s="250">
        <v>2022</v>
      </c>
      <c r="H78" s="249" t="s">
        <v>1261</v>
      </c>
      <c r="I78" s="249" t="s">
        <v>202</v>
      </c>
    </row>
    <row r="79" spans="1:9" ht="13">
      <c r="A79" s="248" t="str">
        <f t="shared" si="1"/>
        <v>ナノ材料情報学研究【510204000901】</v>
      </c>
      <c r="B79" s="249" t="s">
        <v>205</v>
      </c>
      <c r="C79" s="249" t="s">
        <v>656</v>
      </c>
      <c r="D79" s="249" t="s">
        <v>10</v>
      </c>
      <c r="E79" s="249" t="s">
        <v>1262</v>
      </c>
      <c r="F79" s="249" t="s">
        <v>606</v>
      </c>
      <c r="G79" s="250">
        <v>2022</v>
      </c>
      <c r="H79" s="249" t="s">
        <v>1263</v>
      </c>
      <c r="I79" s="249" t="s">
        <v>204</v>
      </c>
    </row>
    <row r="80" spans="1:9" ht="13">
      <c r="A80" s="248" t="str">
        <f t="shared" si="1"/>
        <v>機能フォトニクス研究【510204001001】</v>
      </c>
      <c r="B80" s="249" t="s">
        <v>207</v>
      </c>
      <c r="C80" s="249" t="s">
        <v>656</v>
      </c>
      <c r="D80" s="249" t="s">
        <v>10</v>
      </c>
      <c r="E80" s="249" t="s">
        <v>1264</v>
      </c>
      <c r="F80" s="249" t="s">
        <v>606</v>
      </c>
      <c r="G80" s="250">
        <v>2022</v>
      </c>
      <c r="H80" s="249" t="s">
        <v>1264</v>
      </c>
      <c r="I80" s="249" t="s">
        <v>206</v>
      </c>
    </row>
    <row r="81" spans="1:9" ht="13">
      <c r="A81" s="248" t="str">
        <f t="shared" si="1"/>
        <v>設計解析システム研究【510204001201】</v>
      </c>
      <c r="B81" s="249" t="s">
        <v>208</v>
      </c>
      <c r="C81" s="249" t="s">
        <v>656</v>
      </c>
      <c r="D81" s="249" t="s">
        <v>10</v>
      </c>
      <c r="E81" s="249" t="s">
        <v>1265</v>
      </c>
      <c r="F81" s="249" t="s">
        <v>606</v>
      </c>
      <c r="G81" s="250">
        <v>2022</v>
      </c>
      <c r="H81" s="249" t="s">
        <v>1265</v>
      </c>
      <c r="I81" s="249" t="s">
        <v>152</v>
      </c>
    </row>
    <row r="82" spans="1:9" ht="13">
      <c r="A82" s="248" t="str">
        <f t="shared" si="1"/>
        <v>高位検証技術研究【510204001401】</v>
      </c>
      <c r="B82" s="249" t="s">
        <v>1266</v>
      </c>
      <c r="C82" s="249" t="s">
        <v>656</v>
      </c>
      <c r="D82" s="249" t="s">
        <v>10</v>
      </c>
      <c r="E82" s="249" t="s">
        <v>1267</v>
      </c>
      <c r="F82" s="249" t="s">
        <v>606</v>
      </c>
      <c r="G82" s="250">
        <v>2022</v>
      </c>
      <c r="H82" s="249" t="s">
        <v>1267</v>
      </c>
      <c r="I82" s="249" t="s">
        <v>209</v>
      </c>
    </row>
    <row r="83" spans="1:9" ht="13">
      <c r="A83" s="248" t="str">
        <f t="shared" si="1"/>
        <v>集積システム設計研究【510204001701】</v>
      </c>
      <c r="B83" s="249" t="s">
        <v>1268</v>
      </c>
      <c r="C83" s="249" t="s">
        <v>656</v>
      </c>
      <c r="D83" s="249" t="s">
        <v>10</v>
      </c>
      <c r="E83" s="249" t="s">
        <v>1269</v>
      </c>
      <c r="F83" s="249" t="s">
        <v>606</v>
      </c>
      <c r="G83" s="250">
        <v>2022</v>
      </c>
      <c r="H83" s="249" t="s">
        <v>1269</v>
      </c>
      <c r="I83" s="249" t="s">
        <v>210</v>
      </c>
    </row>
    <row r="84" spans="1:9" ht="13">
      <c r="A84" s="248" t="str">
        <f t="shared" si="1"/>
        <v>無線通信回路技術研究【510204001801】</v>
      </c>
      <c r="B84" s="249" t="s">
        <v>1270</v>
      </c>
      <c r="C84" s="249" t="s">
        <v>656</v>
      </c>
      <c r="D84" s="249" t="s">
        <v>10</v>
      </c>
      <c r="E84" s="249" t="s">
        <v>1271</v>
      </c>
      <c r="F84" s="249" t="s">
        <v>606</v>
      </c>
      <c r="G84" s="250">
        <v>2022</v>
      </c>
      <c r="H84" s="249" t="s">
        <v>1271</v>
      </c>
      <c r="I84" s="249" t="s">
        <v>211</v>
      </c>
    </row>
    <row r="85" spans="1:9" ht="13">
      <c r="A85" s="248" t="str">
        <f t="shared" si="1"/>
        <v>光電波融合システム研究【510204001901】</v>
      </c>
      <c r="B85" s="249" t="s">
        <v>213</v>
      </c>
      <c r="C85" s="249" t="s">
        <v>656</v>
      </c>
      <c r="D85" s="249" t="s">
        <v>10</v>
      </c>
      <c r="E85" s="249" t="s">
        <v>1272</v>
      </c>
      <c r="F85" s="249" t="s">
        <v>606</v>
      </c>
      <c r="G85" s="250">
        <v>2022</v>
      </c>
      <c r="H85" s="249" t="s">
        <v>1272</v>
      </c>
      <c r="I85" s="249" t="s">
        <v>212</v>
      </c>
    </row>
    <row r="86" spans="1:9" ht="13">
      <c r="A86" s="248" t="str">
        <f t="shared" si="1"/>
        <v>半導体ナノデバイス物理工学研究【510204002101】</v>
      </c>
      <c r="B86" s="249" t="s">
        <v>196</v>
      </c>
      <c r="C86" s="249" t="s">
        <v>656</v>
      </c>
      <c r="D86" s="249" t="s">
        <v>10</v>
      </c>
      <c r="E86" s="249" t="s">
        <v>1273</v>
      </c>
      <c r="F86" s="249" t="s">
        <v>606</v>
      </c>
      <c r="G86" s="250">
        <v>2022</v>
      </c>
      <c r="H86" s="249" t="s">
        <v>1273</v>
      </c>
      <c r="I86" s="249" t="s">
        <v>214</v>
      </c>
    </row>
    <row r="87" spans="1:9" ht="13">
      <c r="A87" s="248" t="str">
        <f t="shared" si="1"/>
        <v>先端メディアと人間工学研究【510205000101】</v>
      </c>
      <c r="B87" s="249" t="s">
        <v>216</v>
      </c>
      <c r="C87" s="249" t="s">
        <v>656</v>
      </c>
      <c r="D87" s="249" t="s">
        <v>11</v>
      </c>
      <c r="E87" s="249" t="s">
        <v>1274</v>
      </c>
      <c r="F87" s="249" t="s">
        <v>606</v>
      </c>
      <c r="G87" s="250">
        <v>2022</v>
      </c>
      <c r="H87" s="249" t="s">
        <v>1274</v>
      </c>
      <c r="I87" s="249" t="s">
        <v>215</v>
      </c>
    </row>
    <row r="88" spans="1:9" ht="13">
      <c r="A88" s="248" t="str">
        <f t="shared" si="1"/>
        <v>音コミュニケーション科学研究【510205000501】</v>
      </c>
      <c r="B88" s="249" t="s">
        <v>218</v>
      </c>
      <c r="C88" s="249" t="s">
        <v>656</v>
      </c>
      <c r="D88" s="249" t="s">
        <v>11</v>
      </c>
      <c r="E88" s="249" t="s">
        <v>1275</v>
      </c>
      <c r="F88" s="249" t="s">
        <v>606</v>
      </c>
      <c r="G88" s="250">
        <v>2022</v>
      </c>
      <c r="H88" s="249" t="s">
        <v>1275</v>
      </c>
      <c r="I88" s="249" t="s">
        <v>217</v>
      </c>
    </row>
    <row r="89" spans="1:9" ht="13">
      <c r="A89" s="248" t="str">
        <f t="shared" si="1"/>
        <v>音楽情報科学研究【510205000701】</v>
      </c>
      <c r="B89" s="249" t="s">
        <v>220</v>
      </c>
      <c r="C89" s="249" t="s">
        <v>656</v>
      </c>
      <c r="D89" s="249" t="s">
        <v>11</v>
      </c>
      <c r="E89" s="249" t="s">
        <v>1276</v>
      </c>
      <c r="F89" s="249" t="s">
        <v>606</v>
      </c>
      <c r="G89" s="250">
        <v>2022</v>
      </c>
      <c r="H89" s="249" t="s">
        <v>1276</v>
      </c>
      <c r="I89" s="249" t="s">
        <v>219</v>
      </c>
    </row>
    <row r="90" spans="1:9" ht="13">
      <c r="A90" s="248" t="str">
        <f t="shared" si="1"/>
        <v>デジタルメディア表現研究【510205001501】</v>
      </c>
      <c r="B90" s="249" t="s">
        <v>222</v>
      </c>
      <c r="C90" s="249" t="s">
        <v>656</v>
      </c>
      <c r="D90" s="249" t="s">
        <v>11</v>
      </c>
      <c r="E90" s="249" t="s">
        <v>1277</v>
      </c>
      <c r="F90" s="249" t="s">
        <v>606</v>
      </c>
      <c r="G90" s="250">
        <v>2022</v>
      </c>
      <c r="H90" s="249" t="s">
        <v>1277</v>
      </c>
      <c r="I90" s="249" t="s">
        <v>221</v>
      </c>
    </row>
    <row r="91" spans="1:9" ht="13">
      <c r="A91" s="248" t="str">
        <f t="shared" si="1"/>
        <v>動的知能表現システム研究【510205001701】</v>
      </c>
      <c r="B91" s="249" t="s">
        <v>224</v>
      </c>
      <c r="C91" s="249" t="s">
        <v>656</v>
      </c>
      <c r="D91" s="249" t="s">
        <v>11</v>
      </c>
      <c r="E91" s="249" t="s">
        <v>1278</v>
      </c>
      <c r="F91" s="249" t="s">
        <v>606</v>
      </c>
      <c r="G91" s="250">
        <v>2022</v>
      </c>
      <c r="H91" s="249" t="s">
        <v>1278</v>
      </c>
      <c r="I91" s="249" t="s">
        <v>223</v>
      </c>
    </row>
    <row r="92" spans="1:9" ht="13">
      <c r="A92" s="248" t="str">
        <f t="shared" si="1"/>
        <v>生命表現研究【510205001801】</v>
      </c>
      <c r="B92" s="249" t="s">
        <v>226</v>
      </c>
      <c r="C92" s="249" t="s">
        <v>656</v>
      </c>
      <c r="D92" s="249" t="s">
        <v>11</v>
      </c>
      <c r="E92" s="249" t="s">
        <v>1279</v>
      </c>
      <c r="F92" s="249" t="s">
        <v>606</v>
      </c>
      <c r="G92" s="250">
        <v>2022</v>
      </c>
      <c r="H92" s="249" t="s">
        <v>1279</v>
      </c>
      <c r="I92" s="249" t="s">
        <v>225</v>
      </c>
    </row>
    <row r="93" spans="1:9" ht="13">
      <c r="A93" s="248" t="str">
        <f t="shared" si="1"/>
        <v>認知科学研究【510205001901】</v>
      </c>
      <c r="B93" s="249" t="s">
        <v>228</v>
      </c>
      <c r="C93" s="249" t="s">
        <v>656</v>
      </c>
      <c r="D93" s="249" t="s">
        <v>11</v>
      </c>
      <c r="E93" s="249" t="s">
        <v>1280</v>
      </c>
      <c r="F93" s="249" t="s">
        <v>606</v>
      </c>
      <c r="G93" s="250">
        <v>2022</v>
      </c>
      <c r="H93" s="249" t="s">
        <v>1280</v>
      </c>
      <c r="I93" s="249" t="s">
        <v>227</v>
      </c>
    </row>
    <row r="94" spans="1:9" ht="13">
      <c r="A94" s="248" t="str">
        <f t="shared" si="1"/>
        <v>ヒューマンメディアテクノロジー研究【510205002001】</v>
      </c>
      <c r="B94" s="249" t="s">
        <v>230</v>
      </c>
      <c r="C94" s="249" t="s">
        <v>656</v>
      </c>
      <c r="D94" s="249" t="s">
        <v>11</v>
      </c>
      <c r="E94" s="249" t="s">
        <v>1281</v>
      </c>
      <c r="F94" s="249" t="s">
        <v>606</v>
      </c>
      <c r="G94" s="250">
        <v>2022</v>
      </c>
      <c r="H94" s="249" t="s">
        <v>1281</v>
      </c>
      <c r="I94" s="249" t="s">
        <v>229</v>
      </c>
    </row>
    <row r="95" spans="1:9" ht="13">
      <c r="A95" s="248" t="str">
        <f t="shared" si="1"/>
        <v>環境アート研究【510205002201】</v>
      </c>
      <c r="B95" s="249" t="s">
        <v>1282</v>
      </c>
      <c r="C95" s="249" t="s">
        <v>656</v>
      </c>
      <c r="D95" s="249" t="s">
        <v>11</v>
      </c>
      <c r="E95" s="249" t="s">
        <v>1283</v>
      </c>
      <c r="F95" s="249" t="s">
        <v>606</v>
      </c>
      <c r="G95" s="250">
        <v>2022</v>
      </c>
      <c r="H95" s="249" t="s">
        <v>1283</v>
      </c>
      <c r="I95" s="249" t="s">
        <v>1284</v>
      </c>
    </row>
    <row r="96" spans="1:9" ht="13">
      <c r="A96" s="248" t="str">
        <f t="shared" si="1"/>
        <v>コンピュータービジョン研究【510206000101】</v>
      </c>
      <c r="B96" s="249" t="s">
        <v>160</v>
      </c>
      <c r="C96" s="249" t="s">
        <v>656</v>
      </c>
      <c r="D96" s="249" t="s">
        <v>12</v>
      </c>
      <c r="E96" s="249" t="s">
        <v>1228</v>
      </c>
      <c r="F96" s="249" t="s">
        <v>606</v>
      </c>
      <c r="G96" s="250">
        <v>2022</v>
      </c>
      <c r="H96" s="249" t="s">
        <v>1228</v>
      </c>
      <c r="I96" s="249" t="s">
        <v>159</v>
      </c>
    </row>
    <row r="97" spans="1:9" ht="13">
      <c r="A97" s="248" t="str">
        <f t="shared" si="1"/>
        <v>並列知識情報処理研究【510206000401】</v>
      </c>
      <c r="B97" s="249" t="s">
        <v>142</v>
      </c>
      <c r="C97" s="249" t="s">
        <v>656</v>
      </c>
      <c r="D97" s="249" t="s">
        <v>12</v>
      </c>
      <c r="E97" s="249" t="s">
        <v>1206</v>
      </c>
      <c r="F97" s="249" t="s">
        <v>606</v>
      </c>
      <c r="G97" s="250">
        <v>2022</v>
      </c>
      <c r="H97" s="249" t="s">
        <v>1206</v>
      </c>
      <c r="I97" s="249" t="s">
        <v>141</v>
      </c>
    </row>
    <row r="98" spans="1:9" ht="13">
      <c r="A98" s="248" t="str">
        <f t="shared" si="1"/>
        <v>ソフトウェア開発工学研究【510206000601】</v>
      </c>
      <c r="B98" s="249" t="s">
        <v>144</v>
      </c>
      <c r="C98" s="249" t="s">
        <v>656</v>
      </c>
      <c r="D98" s="249" t="s">
        <v>12</v>
      </c>
      <c r="E98" s="249" t="s">
        <v>1208</v>
      </c>
      <c r="F98" s="249" t="s">
        <v>606</v>
      </c>
      <c r="G98" s="250">
        <v>2022</v>
      </c>
      <c r="H98" s="249" t="s">
        <v>1208</v>
      </c>
      <c r="I98" s="249" t="s">
        <v>143</v>
      </c>
    </row>
    <row r="99" spans="1:9" ht="13">
      <c r="A99" s="248" t="str">
        <f t="shared" si="1"/>
        <v>知識ソフトウェア研究【510206000801】</v>
      </c>
      <c r="B99" s="249" t="s">
        <v>146</v>
      </c>
      <c r="C99" s="249" t="s">
        <v>656</v>
      </c>
      <c r="D99" s="249" t="s">
        <v>12</v>
      </c>
      <c r="E99" s="249" t="s">
        <v>1210</v>
      </c>
      <c r="F99" s="249" t="s">
        <v>606</v>
      </c>
      <c r="G99" s="250">
        <v>2022</v>
      </c>
      <c r="H99" s="249" t="s">
        <v>1210</v>
      </c>
      <c r="I99" s="249" t="s">
        <v>145</v>
      </c>
    </row>
    <row r="100" spans="1:9" ht="13">
      <c r="A100" s="248" t="str">
        <f t="shared" si="1"/>
        <v>高信頼ソフトウェア工学研究【510206000901】</v>
      </c>
      <c r="B100" s="249" t="s">
        <v>158</v>
      </c>
      <c r="C100" s="249" t="s">
        <v>656</v>
      </c>
      <c r="D100" s="249" t="s">
        <v>12</v>
      </c>
      <c r="E100" s="249" t="s">
        <v>1226</v>
      </c>
      <c r="F100" s="249" t="s">
        <v>606</v>
      </c>
      <c r="G100" s="250">
        <v>2022</v>
      </c>
      <c r="H100" s="249" t="s">
        <v>1226</v>
      </c>
      <c r="I100" s="249" t="s">
        <v>157</v>
      </c>
    </row>
    <row r="101" spans="1:9" ht="13">
      <c r="A101" s="248" t="str">
        <f t="shared" si="1"/>
        <v>分散システム研究【510206001001】</v>
      </c>
      <c r="B101" s="249" t="s">
        <v>148</v>
      </c>
      <c r="C101" s="249" t="s">
        <v>656</v>
      </c>
      <c r="D101" s="249" t="s">
        <v>12</v>
      </c>
      <c r="E101" s="249" t="s">
        <v>1212</v>
      </c>
      <c r="F101" s="249" t="s">
        <v>606</v>
      </c>
      <c r="G101" s="250">
        <v>2022</v>
      </c>
      <c r="H101" s="249" t="s">
        <v>1212</v>
      </c>
      <c r="I101" s="249" t="s">
        <v>147</v>
      </c>
    </row>
    <row r="102" spans="1:9" ht="13">
      <c r="A102" s="248" t="str">
        <f t="shared" si="1"/>
        <v>アドバンスト・コンピューティング・システム研究【510206001101】</v>
      </c>
      <c r="B102" s="249" t="s">
        <v>1213</v>
      </c>
      <c r="C102" s="249" t="s">
        <v>656</v>
      </c>
      <c r="D102" s="249" t="s">
        <v>12</v>
      </c>
      <c r="E102" s="249" t="s">
        <v>1215</v>
      </c>
      <c r="F102" s="249" t="s">
        <v>606</v>
      </c>
      <c r="G102" s="250">
        <v>2022</v>
      </c>
      <c r="H102" s="249" t="s">
        <v>1215</v>
      </c>
      <c r="I102" s="249" t="s">
        <v>149</v>
      </c>
    </row>
    <row r="103" spans="1:9" ht="13">
      <c r="A103" s="248" t="str">
        <f t="shared" si="1"/>
        <v>並列・分散アーキテクチャ研究【510206001201】</v>
      </c>
      <c r="B103" s="249" t="s">
        <v>151</v>
      </c>
      <c r="C103" s="249" t="s">
        <v>656</v>
      </c>
      <c r="D103" s="249" t="s">
        <v>12</v>
      </c>
      <c r="E103" s="249" t="s">
        <v>1217</v>
      </c>
      <c r="F103" s="249" t="s">
        <v>606</v>
      </c>
      <c r="G103" s="250">
        <v>2022</v>
      </c>
      <c r="H103" s="249" t="s">
        <v>1217</v>
      </c>
      <c r="I103" s="249" t="s">
        <v>150</v>
      </c>
    </row>
    <row r="104" spans="1:9" ht="13">
      <c r="A104" s="248" t="str">
        <f t="shared" si="1"/>
        <v>先端プロセッサ構成研究【510206001301】</v>
      </c>
      <c r="B104" s="249" t="s">
        <v>154</v>
      </c>
      <c r="C104" s="249" t="s">
        <v>656</v>
      </c>
      <c r="D104" s="249" t="s">
        <v>12</v>
      </c>
      <c r="E104" s="249" t="s">
        <v>1222</v>
      </c>
      <c r="F104" s="249" t="s">
        <v>606</v>
      </c>
      <c r="G104" s="250">
        <v>2022</v>
      </c>
      <c r="H104" s="249" t="s">
        <v>1222</v>
      </c>
      <c r="I104" s="249" t="s">
        <v>153</v>
      </c>
    </row>
    <row r="105" spans="1:9" ht="13">
      <c r="A105" s="248" t="str">
        <f t="shared" si="1"/>
        <v>ワイヤレスアクセス研究【510206001601】</v>
      </c>
      <c r="B105" s="249" t="s">
        <v>232</v>
      </c>
      <c r="C105" s="249" t="s">
        <v>656</v>
      </c>
      <c r="D105" s="249" t="s">
        <v>12</v>
      </c>
      <c r="E105" s="249" t="s">
        <v>1285</v>
      </c>
      <c r="F105" s="249" t="s">
        <v>606</v>
      </c>
      <c r="G105" s="250">
        <v>2022</v>
      </c>
      <c r="H105" s="249" t="s">
        <v>1285</v>
      </c>
      <c r="I105" s="249" t="s">
        <v>231</v>
      </c>
    </row>
    <row r="106" spans="1:9" ht="13">
      <c r="A106" s="248" t="str">
        <f t="shared" si="1"/>
        <v>マルチメディア情報流通システム研究【510206001701】</v>
      </c>
      <c r="B106" s="249" t="s">
        <v>234</v>
      </c>
      <c r="C106" s="249" t="s">
        <v>656</v>
      </c>
      <c r="D106" s="249" t="s">
        <v>12</v>
      </c>
      <c r="E106" s="249" t="s">
        <v>1286</v>
      </c>
      <c r="F106" s="249" t="s">
        <v>606</v>
      </c>
      <c r="G106" s="250">
        <v>2022</v>
      </c>
      <c r="H106" s="249" t="s">
        <v>1286</v>
      </c>
      <c r="I106" s="249" t="s">
        <v>233</v>
      </c>
    </row>
    <row r="107" spans="1:9" ht="13">
      <c r="A107" s="248" t="str">
        <f t="shared" si="1"/>
        <v>オーディオビジュアル情報処理研究【510206001901】</v>
      </c>
      <c r="B107" s="249" t="s">
        <v>236</v>
      </c>
      <c r="C107" s="249" t="s">
        <v>656</v>
      </c>
      <c r="D107" s="249" t="s">
        <v>12</v>
      </c>
      <c r="E107" s="249" t="s">
        <v>1287</v>
      </c>
      <c r="F107" s="249" t="s">
        <v>606</v>
      </c>
      <c r="G107" s="250">
        <v>2022</v>
      </c>
      <c r="H107" s="249" t="s">
        <v>1287</v>
      </c>
      <c r="I107" s="249" t="s">
        <v>235</v>
      </c>
    </row>
    <row r="108" spans="1:9" ht="13">
      <c r="A108" s="248" t="str">
        <f t="shared" si="1"/>
        <v>分散コンピューティングシステム研究【510206002001】</v>
      </c>
      <c r="B108" s="249" t="s">
        <v>238</v>
      </c>
      <c r="C108" s="249" t="s">
        <v>656</v>
      </c>
      <c r="D108" s="249" t="s">
        <v>12</v>
      </c>
      <c r="E108" s="249" t="s">
        <v>1288</v>
      </c>
      <c r="F108" s="249" t="s">
        <v>606</v>
      </c>
      <c r="G108" s="250">
        <v>2022</v>
      </c>
      <c r="H108" s="249" t="s">
        <v>1288</v>
      </c>
      <c r="I108" s="249" t="s">
        <v>237</v>
      </c>
    </row>
    <row r="109" spans="1:9" ht="13">
      <c r="A109" s="248" t="str">
        <f t="shared" si="1"/>
        <v>知覚情報システム研究【510206002101】</v>
      </c>
      <c r="B109" s="249" t="s">
        <v>1198</v>
      </c>
      <c r="C109" s="249" t="s">
        <v>656</v>
      </c>
      <c r="D109" s="249" t="s">
        <v>12</v>
      </c>
      <c r="E109" s="249" t="s">
        <v>1200</v>
      </c>
      <c r="F109" s="249" t="s">
        <v>606</v>
      </c>
      <c r="G109" s="250">
        <v>2022</v>
      </c>
      <c r="H109" s="249" t="s">
        <v>1200</v>
      </c>
      <c r="I109" s="249" t="s">
        <v>137</v>
      </c>
    </row>
    <row r="110" spans="1:9" ht="13">
      <c r="A110" s="248" t="str">
        <f t="shared" si="1"/>
        <v>画像情報研究【510206002201】</v>
      </c>
      <c r="B110" s="249" t="s">
        <v>139</v>
      </c>
      <c r="C110" s="249" t="s">
        <v>656</v>
      </c>
      <c r="D110" s="249" t="s">
        <v>12</v>
      </c>
      <c r="E110" s="249" t="s">
        <v>1202</v>
      </c>
      <c r="F110" s="249" t="s">
        <v>606</v>
      </c>
      <c r="G110" s="250">
        <v>2022</v>
      </c>
      <c r="H110" s="249" t="s">
        <v>1202</v>
      </c>
      <c r="I110" s="249" t="s">
        <v>138</v>
      </c>
    </row>
    <row r="111" spans="1:9" ht="13">
      <c r="A111" s="248" t="str">
        <f t="shared" si="1"/>
        <v>設計解析システム研究【510206002401】</v>
      </c>
      <c r="B111" s="249" t="s">
        <v>1218</v>
      </c>
      <c r="C111" s="249" t="s">
        <v>656</v>
      </c>
      <c r="D111" s="249" t="s">
        <v>12</v>
      </c>
      <c r="E111" s="249" t="s">
        <v>1220</v>
      </c>
      <c r="F111" s="249" t="s">
        <v>606</v>
      </c>
      <c r="G111" s="250">
        <v>2022</v>
      </c>
      <c r="H111" s="249" t="s">
        <v>1220</v>
      </c>
      <c r="I111" s="249" t="s">
        <v>152</v>
      </c>
    </row>
    <row r="112" spans="1:9" ht="13">
      <c r="A112" s="248" t="str">
        <f t="shared" si="1"/>
        <v>情報システム設計研究【510206002501】</v>
      </c>
      <c r="B112" s="249" t="s">
        <v>156</v>
      </c>
      <c r="C112" s="249" t="s">
        <v>656</v>
      </c>
      <c r="D112" s="249" t="s">
        <v>12</v>
      </c>
      <c r="E112" s="249" t="s">
        <v>1224</v>
      </c>
      <c r="F112" s="249" t="s">
        <v>606</v>
      </c>
      <c r="G112" s="250">
        <v>2022</v>
      </c>
      <c r="H112" s="249" t="s">
        <v>1224</v>
      </c>
      <c r="I112" s="249" t="s">
        <v>155</v>
      </c>
    </row>
    <row r="113" spans="1:9" ht="13">
      <c r="A113" s="248" t="str">
        <f t="shared" si="1"/>
        <v>無線通信ネットワーク研究　【510206002601】</v>
      </c>
      <c r="B113" s="249" t="s">
        <v>140</v>
      </c>
      <c r="C113" s="249" t="s">
        <v>656</v>
      </c>
      <c r="D113" s="249" t="s">
        <v>12</v>
      </c>
      <c r="E113" s="249" t="s">
        <v>1204</v>
      </c>
      <c r="F113" s="249" t="s">
        <v>606</v>
      </c>
      <c r="G113" s="250">
        <v>2022</v>
      </c>
      <c r="H113" s="249" t="s">
        <v>1204</v>
      </c>
      <c r="I113" s="249" t="s">
        <v>741</v>
      </c>
    </row>
    <row r="114" spans="1:9" ht="13">
      <c r="A114" s="248" t="str">
        <f t="shared" si="1"/>
        <v>ネットワークシステム研究【510206002701】</v>
      </c>
      <c r="B114" s="249" t="s">
        <v>162</v>
      </c>
      <c r="C114" s="249" t="s">
        <v>656</v>
      </c>
      <c r="D114" s="249" t="s">
        <v>12</v>
      </c>
      <c r="E114" s="249" t="s">
        <v>1230</v>
      </c>
      <c r="F114" s="249" t="s">
        <v>606</v>
      </c>
      <c r="G114" s="250">
        <v>2022</v>
      </c>
      <c r="H114" s="249" t="s">
        <v>1230</v>
      </c>
      <c r="I114" s="249" t="s">
        <v>161</v>
      </c>
    </row>
    <row r="115" spans="1:9" ht="13">
      <c r="A115" s="248" t="str">
        <f t="shared" si="1"/>
        <v>情報アクセス研究【510206002801】</v>
      </c>
      <c r="B115" s="249" t="s">
        <v>240</v>
      </c>
      <c r="C115" s="249" t="s">
        <v>656</v>
      </c>
      <c r="D115" s="249" t="s">
        <v>12</v>
      </c>
      <c r="E115" s="249" t="s">
        <v>1289</v>
      </c>
      <c r="F115" s="249" t="s">
        <v>606</v>
      </c>
      <c r="G115" s="250">
        <v>2022</v>
      </c>
      <c r="H115" s="249" t="s">
        <v>1289</v>
      </c>
      <c r="I115" s="249" t="s">
        <v>239</v>
      </c>
    </row>
    <row r="116" spans="1:9" ht="13">
      <c r="A116" s="248" t="str">
        <f t="shared" si="1"/>
        <v>バイオインフォマティクス研究【510206002901】</v>
      </c>
      <c r="B116" s="249" t="s">
        <v>1290</v>
      </c>
      <c r="C116" s="249" t="s">
        <v>656</v>
      </c>
      <c r="D116" s="249" t="s">
        <v>12</v>
      </c>
      <c r="E116" s="249" t="s">
        <v>1291</v>
      </c>
      <c r="F116" s="249" t="s">
        <v>606</v>
      </c>
      <c r="G116" s="250">
        <v>2022</v>
      </c>
      <c r="H116" s="249" t="s">
        <v>1291</v>
      </c>
      <c r="I116" s="249" t="s">
        <v>241</v>
      </c>
    </row>
    <row r="117" spans="1:9" ht="13">
      <c r="A117" s="248" t="str">
        <f t="shared" si="1"/>
        <v>メディアインテリジェンス研究【510206003001】</v>
      </c>
      <c r="B117" s="249" t="s">
        <v>243</v>
      </c>
      <c r="C117" s="249" t="s">
        <v>656</v>
      </c>
      <c r="D117" s="249" t="s">
        <v>12</v>
      </c>
      <c r="E117" s="249" t="s">
        <v>1292</v>
      </c>
      <c r="F117" s="249" t="s">
        <v>606</v>
      </c>
      <c r="G117" s="250">
        <v>2022</v>
      </c>
      <c r="H117" s="249" t="s">
        <v>1292</v>
      </c>
      <c r="I117" s="249" t="s">
        <v>242</v>
      </c>
    </row>
    <row r="118" spans="1:9" ht="13">
      <c r="A118" s="248" t="str">
        <f t="shared" si="1"/>
        <v>生命情報解析研究【510206003101】</v>
      </c>
      <c r="B118" s="249" t="s">
        <v>245</v>
      </c>
      <c r="C118" s="249" t="s">
        <v>656</v>
      </c>
      <c r="D118" s="249" t="s">
        <v>12</v>
      </c>
      <c r="E118" s="249" t="s">
        <v>1293</v>
      </c>
      <c r="F118" s="249" t="s">
        <v>606</v>
      </c>
      <c r="G118" s="250">
        <v>2022</v>
      </c>
      <c r="H118" s="249" t="s">
        <v>1293</v>
      </c>
      <c r="I118" s="249" t="s">
        <v>244</v>
      </c>
    </row>
    <row r="119" spans="1:9" ht="13">
      <c r="A119" s="248" t="str">
        <f t="shared" si="1"/>
        <v>情報システム性能評価研究【510206003201】</v>
      </c>
      <c r="B119" s="249" t="s">
        <v>247</v>
      </c>
      <c r="C119" s="249" t="s">
        <v>656</v>
      </c>
      <c r="D119" s="249" t="s">
        <v>12</v>
      </c>
      <c r="E119" s="249" t="s">
        <v>1294</v>
      </c>
      <c r="F119" s="249" t="s">
        <v>606</v>
      </c>
      <c r="G119" s="250">
        <v>2022</v>
      </c>
      <c r="H119" s="249" t="s">
        <v>1294</v>
      </c>
      <c r="I119" s="249" t="s">
        <v>246</v>
      </c>
    </row>
    <row r="120" spans="1:9" ht="13">
      <c r="A120" s="248" t="str">
        <f t="shared" si="1"/>
        <v>計算機言語論研究【510206003301】</v>
      </c>
      <c r="B120" s="249" t="s">
        <v>249</v>
      </c>
      <c r="C120" s="249" t="s">
        <v>656</v>
      </c>
      <c r="D120" s="249" t="s">
        <v>12</v>
      </c>
      <c r="E120" s="249" t="s">
        <v>1295</v>
      </c>
      <c r="F120" s="249" t="s">
        <v>606</v>
      </c>
      <c r="G120" s="250">
        <v>2022</v>
      </c>
      <c r="H120" s="249" t="s">
        <v>1295</v>
      </c>
      <c r="I120" s="249" t="s">
        <v>248</v>
      </c>
    </row>
    <row r="121" spans="1:9" ht="13">
      <c r="A121" s="248" t="str">
        <f t="shared" si="1"/>
        <v>自律エージェント工学研究【510206003401】</v>
      </c>
      <c r="B121" s="249" t="s">
        <v>1296</v>
      </c>
      <c r="C121" s="249" t="s">
        <v>656</v>
      </c>
      <c r="D121" s="249" t="s">
        <v>12</v>
      </c>
      <c r="E121" s="249" t="s">
        <v>1297</v>
      </c>
      <c r="F121" s="249" t="s">
        <v>606</v>
      </c>
      <c r="G121" s="250">
        <v>2022</v>
      </c>
      <c r="H121" s="249" t="s">
        <v>1297</v>
      </c>
      <c r="I121" s="249" t="s">
        <v>250</v>
      </c>
    </row>
    <row r="122" spans="1:9" ht="13">
      <c r="A122" s="248" t="str">
        <f t="shared" si="1"/>
        <v>情報セキュリティ研究【510206003501】</v>
      </c>
      <c r="B122" s="249" t="s">
        <v>162</v>
      </c>
      <c r="C122" s="249" t="s">
        <v>656</v>
      </c>
      <c r="D122" s="249" t="s">
        <v>12</v>
      </c>
      <c r="E122" s="249" t="s">
        <v>1298</v>
      </c>
      <c r="F122" s="249" t="s">
        <v>606</v>
      </c>
      <c r="G122" s="250">
        <v>2022</v>
      </c>
      <c r="H122" s="249" t="s">
        <v>1298</v>
      </c>
      <c r="I122" s="249" t="s">
        <v>251</v>
      </c>
    </row>
    <row r="123" spans="1:9" ht="13">
      <c r="A123" s="248" t="str">
        <f t="shared" si="1"/>
        <v>最適化・学習システム研究【510206003601】</v>
      </c>
      <c r="B123" s="249" t="s">
        <v>253</v>
      </c>
      <c r="C123" s="249" t="s">
        <v>656</v>
      </c>
      <c r="D123" s="249" t="s">
        <v>12</v>
      </c>
      <c r="E123" s="249" t="s">
        <v>1299</v>
      </c>
      <c r="F123" s="249" t="s">
        <v>606</v>
      </c>
      <c r="G123" s="250">
        <v>2022</v>
      </c>
      <c r="H123" s="249" t="s">
        <v>1299</v>
      </c>
      <c r="I123" s="249" t="s">
        <v>252</v>
      </c>
    </row>
    <row r="124" spans="1:9" ht="13">
      <c r="A124" s="248" t="str">
        <f t="shared" si="1"/>
        <v>自然言語処理研究【510206003701】</v>
      </c>
      <c r="B124" s="249" t="s">
        <v>255</v>
      </c>
      <c r="C124" s="249" t="s">
        <v>656</v>
      </c>
      <c r="D124" s="249" t="s">
        <v>12</v>
      </c>
      <c r="E124" s="249" t="s">
        <v>1300</v>
      </c>
      <c r="F124" s="249" t="s">
        <v>606</v>
      </c>
      <c r="G124" s="250">
        <v>2022</v>
      </c>
      <c r="H124" s="249" t="s">
        <v>1300</v>
      </c>
      <c r="I124" s="249" t="s">
        <v>254</v>
      </c>
    </row>
    <row r="125" spans="1:9" ht="13">
      <c r="A125" s="248" t="str">
        <f t="shared" si="1"/>
        <v>暗号プロトコル研究【510206003801】</v>
      </c>
      <c r="B125" s="249" t="s">
        <v>257</v>
      </c>
      <c r="C125" s="249" t="s">
        <v>656</v>
      </c>
      <c r="D125" s="249" t="s">
        <v>12</v>
      </c>
      <c r="E125" s="249" t="s">
        <v>1301</v>
      </c>
      <c r="F125" s="249" t="s">
        <v>606</v>
      </c>
      <c r="G125" s="250">
        <v>2022</v>
      </c>
      <c r="H125" s="249" t="s">
        <v>1301</v>
      </c>
      <c r="I125" s="249" t="s">
        <v>256</v>
      </c>
    </row>
    <row r="126" spans="1:9" ht="13">
      <c r="A126" s="248" t="str">
        <f t="shared" si="1"/>
        <v>コンピュータグラフィックス研究【510206003901】</v>
      </c>
      <c r="B126" s="249" t="s">
        <v>728</v>
      </c>
      <c r="C126" s="249" t="s">
        <v>656</v>
      </c>
      <c r="D126" s="249" t="s">
        <v>12</v>
      </c>
      <c r="E126" s="249" t="s">
        <v>1302</v>
      </c>
      <c r="F126" s="249" t="s">
        <v>606</v>
      </c>
      <c r="G126" s="250">
        <v>2022</v>
      </c>
      <c r="H126" s="249" t="s">
        <v>1302</v>
      </c>
      <c r="I126" s="249" t="s">
        <v>742</v>
      </c>
    </row>
    <row r="127" spans="1:9" ht="13">
      <c r="A127" s="248" t="str">
        <f t="shared" si="1"/>
        <v>光通信システム研究【510206004001】</v>
      </c>
      <c r="B127" s="249" t="s">
        <v>1303</v>
      </c>
      <c r="C127" s="249" t="s">
        <v>656</v>
      </c>
      <c r="D127" s="249" t="s">
        <v>12</v>
      </c>
      <c r="E127" s="249" t="s">
        <v>1304</v>
      </c>
      <c r="F127" s="249" t="s">
        <v>606</v>
      </c>
      <c r="G127" s="250">
        <v>2022</v>
      </c>
      <c r="H127" s="249" t="s">
        <v>1304</v>
      </c>
      <c r="I127" s="249" t="s">
        <v>1305</v>
      </c>
    </row>
    <row r="128" spans="1:9" ht="13">
      <c r="A128" s="248" t="str">
        <f t="shared" si="1"/>
        <v>材料物理化学研究【510207000101】</v>
      </c>
      <c r="B128" s="249" t="s">
        <v>259</v>
      </c>
      <c r="C128" s="249" t="s">
        <v>656</v>
      </c>
      <c r="D128" s="249" t="s">
        <v>659</v>
      </c>
      <c r="E128" s="249" t="s">
        <v>1306</v>
      </c>
      <c r="F128" s="249" t="s">
        <v>606</v>
      </c>
      <c r="G128" s="250">
        <v>2022</v>
      </c>
      <c r="H128" s="249" t="s">
        <v>1306</v>
      </c>
      <c r="I128" s="249" t="s">
        <v>258</v>
      </c>
    </row>
    <row r="129" spans="1:9" ht="13">
      <c r="A129" s="248" t="str">
        <f t="shared" si="1"/>
        <v>材料結晶物理学研究【510207000201】</v>
      </c>
      <c r="B129" s="249" t="s">
        <v>192</v>
      </c>
      <c r="C129" s="249" t="s">
        <v>656</v>
      </c>
      <c r="D129" s="249" t="s">
        <v>659</v>
      </c>
      <c r="E129" s="249" t="s">
        <v>1307</v>
      </c>
      <c r="F129" s="249" t="s">
        <v>606</v>
      </c>
      <c r="G129" s="250">
        <v>2022</v>
      </c>
      <c r="H129" s="249" t="s">
        <v>1307</v>
      </c>
      <c r="I129" s="249" t="s">
        <v>260</v>
      </c>
    </row>
    <row r="130" spans="1:9" ht="13">
      <c r="A130" s="248" t="str">
        <f t="shared" si="1"/>
        <v>量子材料物理学研究【510207000301】</v>
      </c>
      <c r="B130" s="249" t="s">
        <v>194</v>
      </c>
      <c r="C130" s="249" t="s">
        <v>656</v>
      </c>
      <c r="D130" s="249" t="s">
        <v>659</v>
      </c>
      <c r="E130" s="249" t="s">
        <v>1308</v>
      </c>
      <c r="F130" s="249" t="s">
        <v>606</v>
      </c>
      <c r="G130" s="250">
        <v>2022</v>
      </c>
      <c r="H130" s="249" t="s">
        <v>1308</v>
      </c>
      <c r="I130" s="249" t="s">
        <v>261</v>
      </c>
    </row>
    <row r="131" spans="1:9" ht="13">
      <c r="A131" s="248" t="str">
        <f t="shared" ref="A131:A194" si="2">I131&amp;"【"&amp;E131&amp;F131&amp;"】"</f>
        <v>材料物性科学研究【510207000401】</v>
      </c>
      <c r="B131" s="249" t="s">
        <v>196</v>
      </c>
      <c r="C131" s="249" t="s">
        <v>656</v>
      </c>
      <c r="D131" s="249" t="s">
        <v>659</v>
      </c>
      <c r="E131" s="249" t="s">
        <v>1309</v>
      </c>
      <c r="F131" s="249" t="s">
        <v>606</v>
      </c>
      <c r="G131" s="250">
        <v>2022</v>
      </c>
      <c r="H131" s="249" t="s">
        <v>1309</v>
      </c>
      <c r="I131" s="249" t="s">
        <v>262</v>
      </c>
    </row>
    <row r="132" spans="1:9" ht="13">
      <c r="A132" s="248" t="str">
        <f t="shared" si="2"/>
        <v>材料反応動力学研究【510207000501】</v>
      </c>
      <c r="B132" s="249" t="s">
        <v>264</v>
      </c>
      <c r="C132" s="249" t="s">
        <v>656</v>
      </c>
      <c r="D132" s="249" t="s">
        <v>659</v>
      </c>
      <c r="E132" s="249" t="s">
        <v>1310</v>
      </c>
      <c r="F132" s="249" t="s">
        <v>606</v>
      </c>
      <c r="G132" s="250">
        <v>2022</v>
      </c>
      <c r="H132" s="249" t="s">
        <v>1310</v>
      </c>
      <c r="I132" s="249" t="s">
        <v>263</v>
      </c>
    </row>
    <row r="133" spans="1:9" ht="13">
      <c r="A133" s="248" t="str">
        <f t="shared" si="2"/>
        <v>非晶質材料物理学研究【510207000601】</v>
      </c>
      <c r="B133" s="249" t="s">
        <v>266</v>
      </c>
      <c r="C133" s="249" t="s">
        <v>656</v>
      </c>
      <c r="D133" s="249" t="s">
        <v>659</v>
      </c>
      <c r="E133" s="249" t="s">
        <v>1311</v>
      </c>
      <c r="F133" s="249" t="s">
        <v>606</v>
      </c>
      <c r="G133" s="250">
        <v>2022</v>
      </c>
      <c r="H133" s="249" t="s">
        <v>1311</v>
      </c>
      <c r="I133" s="249" t="s">
        <v>265</v>
      </c>
    </row>
    <row r="134" spans="1:9" ht="13">
      <c r="A134" s="248" t="str">
        <f t="shared" si="2"/>
        <v>材料計算数理研究【510207000701】</v>
      </c>
      <c r="B134" s="249" t="s">
        <v>105</v>
      </c>
      <c r="C134" s="249" t="s">
        <v>656</v>
      </c>
      <c r="D134" s="249" t="s">
        <v>659</v>
      </c>
      <c r="E134" s="249" t="s">
        <v>1312</v>
      </c>
      <c r="F134" s="249" t="s">
        <v>606</v>
      </c>
      <c r="G134" s="250">
        <v>2022</v>
      </c>
      <c r="H134" s="249" t="s">
        <v>1312</v>
      </c>
      <c r="I134" s="249" t="s">
        <v>267</v>
      </c>
    </row>
    <row r="135" spans="1:9" ht="13">
      <c r="A135" s="248" t="str">
        <f t="shared" si="2"/>
        <v>数理材料学研究【510207000801】</v>
      </c>
      <c r="B135" s="249" t="s">
        <v>121</v>
      </c>
      <c r="C135" s="249" t="s">
        <v>656</v>
      </c>
      <c r="D135" s="249" t="s">
        <v>659</v>
      </c>
      <c r="E135" s="249" t="s">
        <v>1313</v>
      </c>
      <c r="F135" s="249" t="s">
        <v>606</v>
      </c>
      <c r="G135" s="250">
        <v>2022</v>
      </c>
      <c r="H135" s="249" t="s">
        <v>1313</v>
      </c>
      <c r="I135" s="249" t="s">
        <v>268</v>
      </c>
    </row>
    <row r="136" spans="1:9" ht="13">
      <c r="A136" s="248" t="str">
        <f t="shared" si="2"/>
        <v>数理材料学研究【510207000901】</v>
      </c>
      <c r="B136" s="249" t="s">
        <v>101</v>
      </c>
      <c r="C136" s="249" t="s">
        <v>656</v>
      </c>
      <c r="D136" s="249" t="s">
        <v>659</v>
      </c>
      <c r="E136" s="249" t="s">
        <v>1314</v>
      </c>
      <c r="F136" s="249" t="s">
        <v>606</v>
      </c>
      <c r="G136" s="250">
        <v>2022</v>
      </c>
      <c r="H136" s="249" t="s">
        <v>1314</v>
      </c>
      <c r="I136" s="249" t="s">
        <v>268</v>
      </c>
    </row>
    <row r="137" spans="1:9" ht="13">
      <c r="A137" s="248" t="str">
        <f t="shared" si="2"/>
        <v>材料プロセス工学研究【510207001001】</v>
      </c>
      <c r="B137" s="249" t="s">
        <v>1315</v>
      </c>
      <c r="C137" s="249" t="s">
        <v>656</v>
      </c>
      <c r="D137" s="249" t="s">
        <v>659</v>
      </c>
      <c r="E137" s="249" t="s">
        <v>1316</v>
      </c>
      <c r="F137" s="249" t="s">
        <v>606</v>
      </c>
      <c r="G137" s="250">
        <v>2022</v>
      </c>
      <c r="H137" s="249" t="s">
        <v>1316</v>
      </c>
      <c r="I137" s="249" t="s">
        <v>180</v>
      </c>
    </row>
    <row r="138" spans="1:9" ht="13">
      <c r="A138" s="248" t="str">
        <f t="shared" si="2"/>
        <v>マイクロ・ナノ構造研究【510207001101】</v>
      </c>
      <c r="B138" s="249" t="s">
        <v>182</v>
      </c>
      <c r="C138" s="249" t="s">
        <v>656</v>
      </c>
      <c r="D138" s="249" t="s">
        <v>659</v>
      </c>
      <c r="E138" s="249" t="s">
        <v>1317</v>
      </c>
      <c r="F138" s="249" t="s">
        <v>606</v>
      </c>
      <c r="G138" s="250">
        <v>2022</v>
      </c>
      <c r="H138" s="249" t="s">
        <v>1317</v>
      </c>
      <c r="I138" s="249" t="s">
        <v>269</v>
      </c>
    </row>
    <row r="139" spans="1:9" ht="13">
      <c r="A139" s="248" t="str">
        <f t="shared" si="2"/>
        <v>複合材料工学研究【510207001201】</v>
      </c>
      <c r="B139" s="249" t="s">
        <v>172</v>
      </c>
      <c r="C139" s="249" t="s">
        <v>656</v>
      </c>
      <c r="D139" s="249" t="s">
        <v>659</v>
      </c>
      <c r="E139" s="249" t="s">
        <v>1318</v>
      </c>
      <c r="F139" s="249" t="s">
        <v>606</v>
      </c>
      <c r="G139" s="250">
        <v>2022</v>
      </c>
      <c r="H139" s="249" t="s">
        <v>1318</v>
      </c>
      <c r="I139" s="249" t="s">
        <v>171</v>
      </c>
    </row>
    <row r="140" spans="1:9" ht="13">
      <c r="A140" s="248" t="str">
        <f t="shared" si="2"/>
        <v>材料強度学研究【510207001301】</v>
      </c>
      <c r="B140" s="249" t="s">
        <v>184</v>
      </c>
      <c r="C140" s="249" t="s">
        <v>656</v>
      </c>
      <c r="D140" s="249" t="s">
        <v>659</v>
      </c>
      <c r="E140" s="249" t="s">
        <v>1319</v>
      </c>
      <c r="F140" s="249" t="s">
        <v>606</v>
      </c>
      <c r="G140" s="250">
        <v>2022</v>
      </c>
      <c r="H140" s="249" t="s">
        <v>1319</v>
      </c>
      <c r="I140" s="249" t="s">
        <v>183</v>
      </c>
    </row>
    <row r="141" spans="1:9" ht="13">
      <c r="A141" s="248" t="str">
        <f t="shared" si="2"/>
        <v>結晶制御工学研究【510207001401】</v>
      </c>
      <c r="B141" s="249" t="s">
        <v>1320</v>
      </c>
      <c r="C141" s="249" t="s">
        <v>656</v>
      </c>
      <c r="D141" s="249" t="s">
        <v>659</v>
      </c>
      <c r="E141" s="249" t="s">
        <v>1321</v>
      </c>
      <c r="F141" s="249" t="s">
        <v>606</v>
      </c>
      <c r="G141" s="250">
        <v>2022</v>
      </c>
      <c r="H141" s="249" t="s">
        <v>1321</v>
      </c>
      <c r="I141" s="249" t="s">
        <v>270</v>
      </c>
    </row>
    <row r="142" spans="1:9" ht="13">
      <c r="A142" s="248" t="str">
        <f t="shared" si="2"/>
        <v>材料表面化学研究【510207001501】</v>
      </c>
      <c r="B142" s="249" t="s">
        <v>1322</v>
      </c>
      <c r="C142" s="249" t="s">
        <v>656</v>
      </c>
      <c r="D142" s="249" t="s">
        <v>659</v>
      </c>
      <c r="E142" s="249" t="s">
        <v>1323</v>
      </c>
      <c r="F142" s="249" t="s">
        <v>606</v>
      </c>
      <c r="G142" s="250">
        <v>2022</v>
      </c>
      <c r="H142" s="249" t="s">
        <v>1323</v>
      </c>
      <c r="I142" s="249" t="s">
        <v>271</v>
      </c>
    </row>
    <row r="143" spans="1:9" ht="13">
      <c r="A143" s="248" t="str">
        <f t="shared" si="2"/>
        <v>比較建築史方法研究【520201000101】</v>
      </c>
      <c r="B143" s="249" t="s">
        <v>273</v>
      </c>
      <c r="C143" s="249" t="s">
        <v>660</v>
      </c>
      <c r="D143" s="249" t="s">
        <v>13</v>
      </c>
      <c r="E143" s="249" t="s">
        <v>1324</v>
      </c>
      <c r="F143" s="249" t="s">
        <v>606</v>
      </c>
      <c r="G143" s="250">
        <v>2022</v>
      </c>
      <c r="H143" s="249" t="s">
        <v>1324</v>
      </c>
      <c r="I143" s="249" t="s">
        <v>272</v>
      </c>
    </row>
    <row r="144" spans="1:9" ht="13">
      <c r="A144" s="248" t="str">
        <f t="shared" si="2"/>
        <v>歴史工学・建築表現史研究【520201000201】</v>
      </c>
      <c r="B144" s="249" t="s">
        <v>275</v>
      </c>
      <c r="C144" s="249" t="s">
        <v>660</v>
      </c>
      <c r="D144" s="249" t="s">
        <v>13</v>
      </c>
      <c r="E144" s="249" t="s">
        <v>1325</v>
      </c>
      <c r="F144" s="249" t="s">
        <v>606</v>
      </c>
      <c r="G144" s="250">
        <v>2022</v>
      </c>
      <c r="H144" s="249" t="s">
        <v>1325</v>
      </c>
      <c r="I144" s="249" t="s">
        <v>274</v>
      </c>
    </row>
    <row r="145" spans="1:9" ht="13">
      <c r="A145" s="248" t="str">
        <f t="shared" si="2"/>
        <v>建築社会論研究【520201000301】</v>
      </c>
      <c r="B145" s="249" t="s">
        <v>277</v>
      </c>
      <c r="C145" s="249" t="s">
        <v>660</v>
      </c>
      <c r="D145" s="249" t="s">
        <v>13</v>
      </c>
      <c r="E145" s="249" t="s">
        <v>1326</v>
      </c>
      <c r="F145" s="249" t="s">
        <v>606</v>
      </c>
      <c r="G145" s="250">
        <v>2022</v>
      </c>
      <c r="H145" s="249" t="s">
        <v>1326</v>
      </c>
      <c r="I145" s="249" t="s">
        <v>276</v>
      </c>
    </row>
    <row r="146" spans="1:9" ht="13">
      <c r="A146" s="248" t="str">
        <f t="shared" si="2"/>
        <v>建築意匠論研究【520201000401】</v>
      </c>
      <c r="B146" s="249" t="s">
        <v>729</v>
      </c>
      <c r="C146" s="249" t="s">
        <v>660</v>
      </c>
      <c r="D146" s="249" t="s">
        <v>13</v>
      </c>
      <c r="E146" s="249" t="s">
        <v>1327</v>
      </c>
      <c r="F146" s="249" t="s">
        <v>606</v>
      </c>
      <c r="G146" s="250">
        <v>2022</v>
      </c>
      <c r="H146" s="249" t="s">
        <v>1327</v>
      </c>
      <c r="I146" s="249" t="s">
        <v>278</v>
      </c>
    </row>
    <row r="147" spans="1:9" ht="13">
      <c r="A147" s="248" t="str">
        <f t="shared" si="2"/>
        <v>建築情報論研究【520201000501】</v>
      </c>
      <c r="B147" s="249" t="s">
        <v>280</v>
      </c>
      <c r="C147" s="249" t="s">
        <v>660</v>
      </c>
      <c r="D147" s="249" t="s">
        <v>13</v>
      </c>
      <c r="E147" s="249" t="s">
        <v>1328</v>
      </c>
      <c r="F147" s="249" t="s">
        <v>606</v>
      </c>
      <c r="G147" s="250">
        <v>2022</v>
      </c>
      <c r="H147" s="249" t="s">
        <v>1328</v>
      </c>
      <c r="I147" s="249" t="s">
        <v>279</v>
      </c>
    </row>
    <row r="148" spans="1:9" ht="13">
      <c r="A148" s="248" t="str">
        <f t="shared" si="2"/>
        <v>建築空間論研究【520201000601】</v>
      </c>
      <c r="B148" s="249" t="s">
        <v>1329</v>
      </c>
      <c r="C148" s="249" t="s">
        <v>660</v>
      </c>
      <c r="D148" s="249" t="s">
        <v>13</v>
      </c>
      <c r="E148" s="249" t="s">
        <v>1330</v>
      </c>
      <c r="F148" s="249" t="s">
        <v>606</v>
      </c>
      <c r="G148" s="250">
        <v>2022</v>
      </c>
      <c r="H148" s="249" t="s">
        <v>1330</v>
      </c>
      <c r="I148" s="249" t="s">
        <v>281</v>
      </c>
    </row>
    <row r="149" spans="1:9" ht="13">
      <c r="A149" s="248" t="str">
        <f t="shared" si="2"/>
        <v>景観・地域デザイン研究【520201000801】</v>
      </c>
      <c r="B149" s="249" t="s">
        <v>283</v>
      </c>
      <c r="C149" s="249" t="s">
        <v>660</v>
      </c>
      <c r="D149" s="249" t="s">
        <v>13</v>
      </c>
      <c r="E149" s="249" t="s">
        <v>1331</v>
      </c>
      <c r="F149" s="249" t="s">
        <v>606</v>
      </c>
      <c r="G149" s="250">
        <v>2022</v>
      </c>
      <c r="H149" s="249" t="s">
        <v>1331</v>
      </c>
      <c r="I149" s="249" t="s">
        <v>282</v>
      </c>
    </row>
    <row r="150" spans="1:9" ht="13">
      <c r="A150" s="248" t="str">
        <f t="shared" si="2"/>
        <v>都市空間・環境デザイン研究【520201000901】</v>
      </c>
      <c r="B150" s="249" t="s">
        <v>285</v>
      </c>
      <c r="C150" s="249" t="s">
        <v>660</v>
      </c>
      <c r="D150" s="249" t="s">
        <v>13</v>
      </c>
      <c r="E150" s="249" t="s">
        <v>1332</v>
      </c>
      <c r="F150" s="249" t="s">
        <v>606</v>
      </c>
      <c r="G150" s="250">
        <v>2022</v>
      </c>
      <c r="H150" s="249" t="s">
        <v>1332</v>
      </c>
      <c r="I150" s="249" t="s">
        <v>284</v>
      </c>
    </row>
    <row r="151" spans="1:9" ht="13">
      <c r="A151" s="248" t="str">
        <f t="shared" si="2"/>
        <v>建築防災研究【520201001101】</v>
      </c>
      <c r="B151" s="249" t="s">
        <v>288</v>
      </c>
      <c r="C151" s="249" t="s">
        <v>660</v>
      </c>
      <c r="D151" s="249" t="s">
        <v>13</v>
      </c>
      <c r="E151" s="249" t="s">
        <v>1333</v>
      </c>
      <c r="F151" s="249" t="s">
        <v>606</v>
      </c>
      <c r="G151" s="250">
        <v>2022</v>
      </c>
      <c r="H151" s="249" t="s">
        <v>1333</v>
      </c>
      <c r="I151" s="249" t="s">
        <v>286</v>
      </c>
    </row>
    <row r="152" spans="1:9" ht="13">
      <c r="A152" s="248" t="str">
        <f t="shared" si="2"/>
        <v>建築環境研究【520201001201】</v>
      </c>
      <c r="B152" s="249" t="s">
        <v>288</v>
      </c>
      <c r="C152" s="249" t="s">
        <v>660</v>
      </c>
      <c r="D152" s="249" t="s">
        <v>13</v>
      </c>
      <c r="E152" s="249" t="s">
        <v>1334</v>
      </c>
      <c r="F152" s="249" t="s">
        <v>606</v>
      </c>
      <c r="G152" s="250">
        <v>2022</v>
      </c>
      <c r="H152" s="249" t="s">
        <v>1334</v>
      </c>
      <c r="I152" s="249" t="s">
        <v>287</v>
      </c>
    </row>
    <row r="153" spans="1:9" ht="13">
      <c r="A153" s="248" t="str">
        <f t="shared" si="2"/>
        <v>連続体力学研究【520201001601】</v>
      </c>
      <c r="B153" s="249" t="s">
        <v>290</v>
      </c>
      <c r="C153" s="249" t="s">
        <v>660</v>
      </c>
      <c r="D153" s="249" t="s">
        <v>13</v>
      </c>
      <c r="E153" s="249" t="s">
        <v>1335</v>
      </c>
      <c r="F153" s="249" t="s">
        <v>606</v>
      </c>
      <c r="G153" s="250">
        <v>2022</v>
      </c>
      <c r="H153" s="249" t="s">
        <v>1335</v>
      </c>
      <c r="I153" s="249" t="s">
        <v>289</v>
      </c>
    </row>
    <row r="154" spans="1:9" ht="13">
      <c r="A154" s="248" t="str">
        <f t="shared" si="2"/>
        <v>建築生産マネジメント研究【520201001901】</v>
      </c>
      <c r="B154" s="249" t="s">
        <v>730</v>
      </c>
      <c r="C154" s="249" t="s">
        <v>660</v>
      </c>
      <c r="D154" s="249" t="s">
        <v>13</v>
      </c>
      <c r="E154" s="249" t="s">
        <v>1336</v>
      </c>
      <c r="F154" s="249" t="s">
        <v>606</v>
      </c>
      <c r="G154" s="250">
        <v>2022</v>
      </c>
      <c r="H154" s="249" t="s">
        <v>1336</v>
      </c>
      <c r="I154" s="249" t="s">
        <v>291</v>
      </c>
    </row>
    <row r="155" spans="1:9" ht="13">
      <c r="A155" s="248" t="str">
        <f t="shared" si="2"/>
        <v>建築構法研究【520201002001】</v>
      </c>
      <c r="B155" s="249" t="s">
        <v>1337</v>
      </c>
      <c r="C155" s="249" t="s">
        <v>660</v>
      </c>
      <c r="D155" s="249" t="s">
        <v>13</v>
      </c>
      <c r="E155" s="249" t="s">
        <v>1338</v>
      </c>
      <c r="F155" s="249" t="s">
        <v>606</v>
      </c>
      <c r="G155" s="250">
        <v>2022</v>
      </c>
      <c r="H155" s="249" t="s">
        <v>1338</v>
      </c>
      <c r="I155" s="249" t="s">
        <v>292</v>
      </c>
    </row>
    <row r="156" spans="1:9" ht="13">
      <c r="A156" s="248" t="str">
        <f t="shared" si="2"/>
        <v>建築材料研究【520201002101】</v>
      </c>
      <c r="B156" s="249" t="s">
        <v>294</v>
      </c>
      <c r="C156" s="249" t="s">
        <v>660</v>
      </c>
      <c r="D156" s="249" t="s">
        <v>13</v>
      </c>
      <c r="E156" s="249" t="s">
        <v>1339</v>
      </c>
      <c r="F156" s="249" t="s">
        <v>606</v>
      </c>
      <c r="G156" s="250">
        <v>2022</v>
      </c>
      <c r="H156" s="249" t="s">
        <v>1339</v>
      </c>
      <c r="I156" s="249" t="s">
        <v>293</v>
      </c>
    </row>
    <row r="157" spans="1:9" ht="13">
      <c r="A157" s="248" t="str">
        <f t="shared" si="2"/>
        <v>環境メディア研究【520201002201】</v>
      </c>
      <c r="B157" s="249" t="s">
        <v>296</v>
      </c>
      <c r="C157" s="249" t="s">
        <v>660</v>
      </c>
      <c r="D157" s="249" t="s">
        <v>13</v>
      </c>
      <c r="E157" s="249" t="s">
        <v>1340</v>
      </c>
      <c r="F157" s="249" t="s">
        <v>606</v>
      </c>
      <c r="G157" s="250">
        <v>2022</v>
      </c>
      <c r="H157" s="249" t="s">
        <v>1340</v>
      </c>
      <c r="I157" s="249" t="s">
        <v>295</v>
      </c>
    </row>
    <row r="158" spans="1:9" ht="13">
      <c r="A158" s="248" t="str">
        <f t="shared" si="2"/>
        <v>市街地再生デザイン研究【520201002701】</v>
      </c>
      <c r="B158" s="249" t="s">
        <v>298</v>
      </c>
      <c r="C158" s="249" t="s">
        <v>660</v>
      </c>
      <c r="D158" s="249" t="s">
        <v>13</v>
      </c>
      <c r="E158" s="249" t="s">
        <v>1341</v>
      </c>
      <c r="F158" s="249" t="s">
        <v>606</v>
      </c>
      <c r="G158" s="250">
        <v>2022</v>
      </c>
      <c r="H158" s="249" t="s">
        <v>1341</v>
      </c>
      <c r="I158" s="249" t="s">
        <v>297</v>
      </c>
    </row>
    <row r="159" spans="1:9" ht="13">
      <c r="A159" s="248" t="str">
        <f t="shared" si="2"/>
        <v>建築構造デザイン研究【520201002901】</v>
      </c>
      <c r="B159" s="249" t="s">
        <v>300</v>
      </c>
      <c r="C159" s="249" t="s">
        <v>660</v>
      </c>
      <c r="D159" s="249" t="s">
        <v>13</v>
      </c>
      <c r="E159" s="249" t="s">
        <v>1342</v>
      </c>
      <c r="F159" s="249" t="s">
        <v>606</v>
      </c>
      <c r="G159" s="250">
        <v>2022</v>
      </c>
      <c r="H159" s="249" t="s">
        <v>1342</v>
      </c>
      <c r="I159" s="249" t="s">
        <v>299</v>
      </c>
    </row>
    <row r="160" spans="1:9" ht="13">
      <c r="A160" s="248" t="str">
        <f t="shared" si="2"/>
        <v>アーバンテック研究【520201003001】</v>
      </c>
      <c r="B160" s="249" t="s">
        <v>302</v>
      </c>
      <c r="C160" s="249" t="s">
        <v>660</v>
      </c>
      <c r="D160" s="249" t="s">
        <v>13</v>
      </c>
      <c r="E160" s="249" t="s">
        <v>1343</v>
      </c>
      <c r="F160" s="249" t="s">
        <v>606</v>
      </c>
      <c r="G160" s="250">
        <v>2022</v>
      </c>
      <c r="H160" s="249" t="s">
        <v>1343</v>
      </c>
      <c r="I160" s="249" t="s">
        <v>301</v>
      </c>
    </row>
    <row r="161" spans="1:9" ht="13">
      <c r="A161" s="248" t="str">
        <f t="shared" si="2"/>
        <v>曲面構造研究【520201003101】</v>
      </c>
      <c r="B161" s="249" t="s">
        <v>731</v>
      </c>
      <c r="C161" s="249" t="s">
        <v>660</v>
      </c>
      <c r="D161" s="249" t="s">
        <v>13</v>
      </c>
      <c r="E161" s="249" t="s">
        <v>1344</v>
      </c>
      <c r="F161" s="249" t="s">
        <v>606</v>
      </c>
      <c r="G161" s="250">
        <v>2022</v>
      </c>
      <c r="H161" s="249" t="s">
        <v>1344</v>
      </c>
      <c r="I161" s="249" t="s">
        <v>743</v>
      </c>
    </row>
    <row r="162" spans="1:9" ht="13">
      <c r="A162" s="248" t="str">
        <f t="shared" si="2"/>
        <v>輸送機器・エネルギー材料工学研究【520202000501】</v>
      </c>
      <c r="B162" s="249" t="s">
        <v>304</v>
      </c>
      <c r="C162" s="249" t="s">
        <v>660</v>
      </c>
      <c r="D162" s="249" t="s">
        <v>14</v>
      </c>
      <c r="E162" s="249" t="s">
        <v>1345</v>
      </c>
      <c r="F162" s="249" t="s">
        <v>606</v>
      </c>
      <c r="G162" s="250">
        <v>2022</v>
      </c>
      <c r="H162" s="249" t="s">
        <v>1345</v>
      </c>
      <c r="I162" s="249" t="s">
        <v>303</v>
      </c>
    </row>
    <row r="163" spans="1:9" ht="13">
      <c r="A163" s="248" t="str">
        <f t="shared" si="2"/>
        <v>システムデザイン研究【520202000601】</v>
      </c>
      <c r="B163" s="249" t="s">
        <v>306</v>
      </c>
      <c r="C163" s="249" t="s">
        <v>660</v>
      </c>
      <c r="D163" s="249" t="s">
        <v>14</v>
      </c>
      <c r="E163" s="249" t="s">
        <v>1346</v>
      </c>
      <c r="F163" s="249" t="s">
        <v>606</v>
      </c>
      <c r="G163" s="250">
        <v>2022</v>
      </c>
      <c r="H163" s="249" t="s">
        <v>1346</v>
      </c>
      <c r="I163" s="249" t="s">
        <v>305</v>
      </c>
    </row>
    <row r="164" spans="1:9" ht="13">
      <c r="A164" s="248" t="str">
        <f t="shared" si="2"/>
        <v>知能機械学研究【520202000701】</v>
      </c>
      <c r="B164" s="249" t="s">
        <v>308</v>
      </c>
      <c r="C164" s="249" t="s">
        <v>660</v>
      </c>
      <c r="D164" s="249" t="s">
        <v>14</v>
      </c>
      <c r="E164" s="249" t="s">
        <v>1347</v>
      </c>
      <c r="F164" s="249" t="s">
        <v>606</v>
      </c>
      <c r="G164" s="250">
        <v>2022</v>
      </c>
      <c r="H164" s="249" t="s">
        <v>1347</v>
      </c>
      <c r="I164" s="249" t="s">
        <v>307</v>
      </c>
    </row>
    <row r="165" spans="1:9" ht="13">
      <c r="A165" s="248" t="str">
        <f t="shared" si="2"/>
        <v>医用機械工学応用研究【520202000901】</v>
      </c>
      <c r="B165" s="249" t="s">
        <v>1348</v>
      </c>
      <c r="C165" s="249" t="s">
        <v>660</v>
      </c>
      <c r="D165" s="249" t="s">
        <v>14</v>
      </c>
      <c r="E165" s="249" t="s">
        <v>1349</v>
      </c>
      <c r="F165" s="249" t="s">
        <v>606</v>
      </c>
      <c r="G165" s="250">
        <v>2022</v>
      </c>
      <c r="H165" s="249" t="s">
        <v>1350</v>
      </c>
      <c r="I165" s="249" t="s">
        <v>309</v>
      </c>
    </row>
    <row r="166" spans="1:9" ht="13">
      <c r="A166" s="248" t="str">
        <f t="shared" si="2"/>
        <v>バイオ・ロボティクス研究【520202001001】</v>
      </c>
      <c r="B166" s="249" t="s">
        <v>1351</v>
      </c>
      <c r="C166" s="249" t="s">
        <v>660</v>
      </c>
      <c r="D166" s="249" t="s">
        <v>14</v>
      </c>
      <c r="E166" s="249" t="s">
        <v>1352</v>
      </c>
      <c r="F166" s="249" t="s">
        <v>606</v>
      </c>
      <c r="G166" s="250">
        <v>2022</v>
      </c>
      <c r="H166" s="249" t="s">
        <v>1352</v>
      </c>
      <c r="I166" s="249" t="s">
        <v>310</v>
      </c>
    </row>
    <row r="167" spans="1:9" ht="13">
      <c r="A167" s="248" t="str">
        <f t="shared" si="2"/>
        <v>エクセルギー工学研究【520202001201】</v>
      </c>
      <c r="B167" s="249" t="s">
        <v>312</v>
      </c>
      <c r="C167" s="249" t="s">
        <v>660</v>
      </c>
      <c r="D167" s="249" t="s">
        <v>14</v>
      </c>
      <c r="E167" s="249" t="s">
        <v>1353</v>
      </c>
      <c r="F167" s="249" t="s">
        <v>606</v>
      </c>
      <c r="G167" s="250">
        <v>2022</v>
      </c>
      <c r="H167" s="249" t="s">
        <v>1353</v>
      </c>
      <c r="I167" s="249" t="s">
        <v>311</v>
      </c>
    </row>
    <row r="168" spans="1:9" ht="13">
      <c r="A168" s="248" t="str">
        <f t="shared" si="2"/>
        <v>熱エネルギー反応工学研究【520202001301】</v>
      </c>
      <c r="B168" s="249" t="s">
        <v>314</v>
      </c>
      <c r="C168" s="249" t="s">
        <v>660</v>
      </c>
      <c r="D168" s="249" t="s">
        <v>14</v>
      </c>
      <c r="E168" s="249" t="s">
        <v>1354</v>
      </c>
      <c r="F168" s="249" t="s">
        <v>606</v>
      </c>
      <c r="G168" s="250">
        <v>2022</v>
      </c>
      <c r="H168" s="249" t="s">
        <v>1354</v>
      </c>
      <c r="I168" s="249" t="s">
        <v>313</v>
      </c>
    </row>
    <row r="169" spans="1:9" ht="13">
      <c r="A169" s="248" t="str">
        <f t="shared" si="2"/>
        <v>環境調和システム機器研究【520202001601】</v>
      </c>
      <c r="B169" s="249" t="s">
        <v>316</v>
      </c>
      <c r="C169" s="249" t="s">
        <v>660</v>
      </c>
      <c r="D169" s="249" t="s">
        <v>14</v>
      </c>
      <c r="E169" s="249" t="s">
        <v>1355</v>
      </c>
      <c r="F169" s="249" t="s">
        <v>606</v>
      </c>
      <c r="G169" s="250">
        <v>2022</v>
      </c>
      <c r="H169" s="249" t="s">
        <v>1355</v>
      </c>
      <c r="I169" s="249" t="s">
        <v>315</v>
      </c>
    </row>
    <row r="170" spans="1:9" ht="13">
      <c r="A170" s="248" t="str">
        <f t="shared" si="2"/>
        <v>共創インタフェース研究【520202001701】</v>
      </c>
      <c r="B170" s="249" t="s">
        <v>318</v>
      </c>
      <c r="C170" s="249" t="s">
        <v>660</v>
      </c>
      <c r="D170" s="249" t="s">
        <v>14</v>
      </c>
      <c r="E170" s="249" t="s">
        <v>1356</v>
      </c>
      <c r="F170" s="249" t="s">
        <v>606</v>
      </c>
      <c r="G170" s="250">
        <v>2022</v>
      </c>
      <c r="H170" s="249" t="s">
        <v>1356</v>
      </c>
      <c r="I170" s="249" t="s">
        <v>317</v>
      </c>
    </row>
    <row r="171" spans="1:9" ht="13">
      <c r="A171" s="248" t="str">
        <f t="shared" si="2"/>
        <v>ニューロ・ロボティクス研究【520202001901】</v>
      </c>
      <c r="B171" s="249" t="s">
        <v>320</v>
      </c>
      <c r="C171" s="249" t="s">
        <v>660</v>
      </c>
      <c r="D171" s="249" t="s">
        <v>14</v>
      </c>
      <c r="E171" s="249" t="s">
        <v>1357</v>
      </c>
      <c r="F171" s="249" t="s">
        <v>606</v>
      </c>
      <c r="G171" s="250">
        <v>2022</v>
      </c>
      <c r="H171" s="249" t="s">
        <v>1357</v>
      </c>
      <c r="I171" s="249" t="s">
        <v>319</v>
      </c>
    </row>
    <row r="172" spans="1:9" ht="13">
      <c r="A172" s="248" t="str">
        <f t="shared" si="2"/>
        <v>輸送機械生産加工学研究【520202002001】</v>
      </c>
      <c r="B172" s="249" t="s">
        <v>1358</v>
      </c>
      <c r="C172" s="249" t="s">
        <v>660</v>
      </c>
      <c r="D172" s="249" t="s">
        <v>14</v>
      </c>
      <c r="E172" s="249" t="s">
        <v>1359</v>
      </c>
      <c r="F172" s="249" t="s">
        <v>606</v>
      </c>
      <c r="G172" s="250">
        <v>2022</v>
      </c>
      <c r="H172" s="249" t="s">
        <v>1359</v>
      </c>
      <c r="I172" s="249" t="s">
        <v>321</v>
      </c>
    </row>
    <row r="173" spans="1:9" ht="13">
      <c r="A173" s="248" t="str">
        <f t="shared" si="2"/>
        <v>バイオメカニカルシステム研究【520202002201】</v>
      </c>
      <c r="B173" s="249" t="s">
        <v>308</v>
      </c>
      <c r="C173" s="249" t="s">
        <v>660</v>
      </c>
      <c r="D173" s="249" t="s">
        <v>14</v>
      </c>
      <c r="E173" s="249" t="s">
        <v>1360</v>
      </c>
      <c r="F173" s="249" t="s">
        <v>606</v>
      </c>
      <c r="G173" s="250">
        <v>2022</v>
      </c>
      <c r="H173" s="249" t="s">
        <v>1360</v>
      </c>
      <c r="I173" s="249" t="s">
        <v>322</v>
      </c>
    </row>
    <row r="174" spans="1:9" ht="13">
      <c r="A174" s="248" t="str">
        <f t="shared" si="2"/>
        <v>フィールドロボティクス研究【520202002301】</v>
      </c>
      <c r="B174" s="249" t="s">
        <v>1361</v>
      </c>
      <c r="C174" s="249" t="s">
        <v>660</v>
      </c>
      <c r="D174" s="249" t="s">
        <v>14</v>
      </c>
      <c r="E174" s="249" t="s">
        <v>1362</v>
      </c>
      <c r="F174" s="249" t="s">
        <v>606</v>
      </c>
      <c r="G174" s="250">
        <v>2022</v>
      </c>
      <c r="H174" s="249" t="s">
        <v>1362</v>
      </c>
      <c r="I174" s="249" t="s">
        <v>323</v>
      </c>
    </row>
    <row r="175" spans="1:9" ht="13">
      <c r="A175" s="248" t="str">
        <f t="shared" si="2"/>
        <v>ヒューマンロボットインタフェース研究【520202002401】</v>
      </c>
      <c r="B175" s="249" t="s">
        <v>1363</v>
      </c>
      <c r="C175" s="249" t="s">
        <v>660</v>
      </c>
      <c r="D175" s="249" t="s">
        <v>14</v>
      </c>
      <c r="E175" s="249" t="s">
        <v>1364</v>
      </c>
      <c r="F175" s="249" t="s">
        <v>606</v>
      </c>
      <c r="G175" s="250">
        <v>2022</v>
      </c>
      <c r="H175" s="249" t="s">
        <v>1364</v>
      </c>
      <c r="I175" s="249" t="s">
        <v>324</v>
      </c>
    </row>
    <row r="176" spans="1:9" ht="13">
      <c r="A176" s="248" t="str">
        <f t="shared" si="2"/>
        <v>画像工学研究【520202002601】</v>
      </c>
      <c r="B176" s="249" t="s">
        <v>326</v>
      </c>
      <c r="C176" s="249" t="s">
        <v>660</v>
      </c>
      <c r="D176" s="249" t="s">
        <v>14</v>
      </c>
      <c r="E176" s="249" t="s">
        <v>1365</v>
      </c>
      <c r="F176" s="249" t="s">
        <v>606</v>
      </c>
      <c r="G176" s="250">
        <v>2022</v>
      </c>
      <c r="H176" s="249" t="s">
        <v>1365</v>
      </c>
      <c r="I176" s="249" t="s">
        <v>325</v>
      </c>
    </row>
    <row r="177" spans="1:9" ht="13">
      <c r="A177" s="248" t="str">
        <f t="shared" si="2"/>
        <v>マイクロ・ナノ工学研究【520202002701】</v>
      </c>
      <c r="B177" s="249" t="s">
        <v>328</v>
      </c>
      <c r="C177" s="249" t="s">
        <v>660</v>
      </c>
      <c r="D177" s="249" t="s">
        <v>14</v>
      </c>
      <c r="E177" s="249" t="s">
        <v>1366</v>
      </c>
      <c r="F177" s="249" t="s">
        <v>606</v>
      </c>
      <c r="G177" s="250">
        <v>2022</v>
      </c>
      <c r="H177" s="249" t="s">
        <v>1366</v>
      </c>
      <c r="I177" s="249" t="s">
        <v>327</v>
      </c>
    </row>
    <row r="178" spans="1:9" ht="13">
      <c r="A178" s="248" t="str">
        <f t="shared" si="2"/>
        <v>流体構造連成系応用力学研究【520202002801】</v>
      </c>
      <c r="B178" s="249" t="s">
        <v>330</v>
      </c>
      <c r="C178" s="249" t="s">
        <v>660</v>
      </c>
      <c r="D178" s="249" t="s">
        <v>14</v>
      </c>
      <c r="E178" s="249" t="s">
        <v>1367</v>
      </c>
      <c r="F178" s="249" t="s">
        <v>606</v>
      </c>
      <c r="G178" s="250">
        <v>2022</v>
      </c>
      <c r="H178" s="249" t="s">
        <v>1367</v>
      </c>
      <c r="I178" s="249" t="s">
        <v>329</v>
      </c>
    </row>
    <row r="179" spans="1:9" ht="13">
      <c r="A179" s="248" t="str">
        <f t="shared" si="2"/>
        <v>メカニカルインタラクションデザイン研究【520202003001】</v>
      </c>
      <c r="B179" s="249" t="s">
        <v>332</v>
      </c>
      <c r="C179" s="249" t="s">
        <v>660</v>
      </c>
      <c r="D179" s="249" t="s">
        <v>14</v>
      </c>
      <c r="E179" s="249" t="s">
        <v>1368</v>
      </c>
      <c r="F179" s="249" t="s">
        <v>606</v>
      </c>
      <c r="G179" s="250">
        <v>2022</v>
      </c>
      <c r="H179" s="249" t="s">
        <v>1368</v>
      </c>
      <c r="I179" s="249" t="s">
        <v>331</v>
      </c>
    </row>
    <row r="180" spans="1:9" ht="13">
      <c r="A180" s="248" t="str">
        <f t="shared" si="2"/>
        <v>高機能性熱防御システム研究【520202003201】</v>
      </c>
      <c r="B180" s="249" t="s">
        <v>1369</v>
      </c>
      <c r="C180" s="249" t="s">
        <v>660</v>
      </c>
      <c r="D180" s="249" t="s">
        <v>14</v>
      </c>
      <c r="E180" s="249" t="s">
        <v>1370</v>
      </c>
      <c r="F180" s="249" t="s">
        <v>606</v>
      </c>
      <c r="G180" s="250">
        <v>2022</v>
      </c>
      <c r="H180" s="249" t="s">
        <v>1370</v>
      </c>
      <c r="I180" s="249" t="s">
        <v>333</v>
      </c>
    </row>
    <row r="181" spans="1:9" ht="13">
      <c r="A181" s="248" t="str">
        <f t="shared" si="2"/>
        <v>Research on Fluid Mechanics of Computational Analysis【520202003301】</v>
      </c>
      <c r="B181" s="249" t="s">
        <v>1371</v>
      </c>
      <c r="C181" s="249" t="s">
        <v>660</v>
      </c>
      <c r="D181" s="249" t="s">
        <v>14</v>
      </c>
      <c r="E181" s="249" t="s">
        <v>1372</v>
      </c>
      <c r="F181" s="249" t="s">
        <v>606</v>
      </c>
      <c r="G181" s="250">
        <v>2022</v>
      </c>
      <c r="H181" s="249" t="s">
        <v>1372</v>
      </c>
      <c r="I181" s="249" t="s">
        <v>334</v>
      </c>
    </row>
    <row r="182" spans="1:9" ht="13">
      <c r="A182" s="248" t="str">
        <f t="shared" si="2"/>
        <v>アダプティブ・ロボティクス研究【520202003401】</v>
      </c>
      <c r="B182" s="249" t="s">
        <v>336</v>
      </c>
      <c r="C182" s="249" t="s">
        <v>660</v>
      </c>
      <c r="D182" s="249" t="s">
        <v>14</v>
      </c>
      <c r="E182" s="249" t="s">
        <v>1373</v>
      </c>
      <c r="F182" s="249" t="s">
        <v>606</v>
      </c>
      <c r="G182" s="250">
        <v>2022</v>
      </c>
      <c r="H182" s="249" t="s">
        <v>1373</v>
      </c>
      <c r="I182" s="249" t="s">
        <v>335</v>
      </c>
    </row>
    <row r="183" spans="1:9" ht="13">
      <c r="A183" s="248" t="str">
        <f t="shared" si="2"/>
        <v>システムズ・メカニクス研究【520202003501】</v>
      </c>
      <c r="B183" s="249" t="s">
        <v>1374</v>
      </c>
      <c r="C183" s="249" t="s">
        <v>660</v>
      </c>
      <c r="D183" s="249" t="s">
        <v>14</v>
      </c>
      <c r="E183" s="249" t="s">
        <v>1375</v>
      </c>
      <c r="F183" s="249" t="s">
        <v>606</v>
      </c>
      <c r="G183" s="250">
        <v>2022</v>
      </c>
      <c r="H183" s="249" t="s">
        <v>1375</v>
      </c>
      <c r="I183" s="249" t="s">
        <v>337</v>
      </c>
    </row>
    <row r="184" spans="1:9" ht="13">
      <c r="A184" s="248" t="str">
        <f t="shared" si="2"/>
        <v>エネルギーシステムメカニクス研究【520202003601】</v>
      </c>
      <c r="B184" s="249" t="s">
        <v>1376</v>
      </c>
      <c r="C184" s="249" t="s">
        <v>660</v>
      </c>
      <c r="D184" s="249" t="s">
        <v>14</v>
      </c>
      <c r="E184" s="249" t="s">
        <v>1377</v>
      </c>
      <c r="F184" s="249" t="s">
        <v>606</v>
      </c>
      <c r="G184" s="250">
        <v>2022</v>
      </c>
      <c r="H184" s="249" t="s">
        <v>1377</v>
      </c>
      <c r="I184" s="249" t="s">
        <v>744</v>
      </c>
    </row>
    <row r="185" spans="1:9" ht="13">
      <c r="A185" s="248" t="str">
        <f t="shared" si="2"/>
        <v>熱流体計測工学研究【520202003701】</v>
      </c>
      <c r="B185" s="249" t="s">
        <v>1378</v>
      </c>
      <c r="C185" s="249" t="s">
        <v>660</v>
      </c>
      <c r="D185" s="249" t="s">
        <v>14</v>
      </c>
      <c r="E185" s="249" t="s">
        <v>1379</v>
      </c>
      <c r="F185" s="249" t="s">
        <v>606</v>
      </c>
      <c r="G185" s="250">
        <v>2022</v>
      </c>
      <c r="H185" s="249" t="s">
        <v>1379</v>
      </c>
      <c r="I185" s="249" t="s">
        <v>1380</v>
      </c>
    </row>
    <row r="186" spans="1:9" ht="13">
      <c r="A186" s="248" t="str">
        <f t="shared" si="2"/>
        <v>ソフトウェア工学研究【520203000101】</v>
      </c>
      <c r="B186" s="249" t="s">
        <v>339</v>
      </c>
      <c r="C186" s="249" t="s">
        <v>660</v>
      </c>
      <c r="D186" s="249" t="s">
        <v>15</v>
      </c>
      <c r="E186" s="249" t="s">
        <v>1381</v>
      </c>
      <c r="F186" s="249" t="s">
        <v>606</v>
      </c>
      <c r="G186" s="250">
        <v>2022</v>
      </c>
      <c r="H186" s="249" t="s">
        <v>1381</v>
      </c>
      <c r="I186" s="249" t="s">
        <v>338</v>
      </c>
    </row>
    <row r="187" spans="1:9" ht="13">
      <c r="A187" s="248" t="str">
        <f t="shared" si="2"/>
        <v>生産システム工学研究【520203000401】</v>
      </c>
      <c r="B187" s="249" t="s">
        <v>341</v>
      </c>
      <c r="C187" s="249" t="s">
        <v>660</v>
      </c>
      <c r="D187" s="249" t="s">
        <v>15</v>
      </c>
      <c r="E187" s="249" t="s">
        <v>1382</v>
      </c>
      <c r="F187" s="249" t="s">
        <v>606</v>
      </c>
      <c r="G187" s="250">
        <v>2022</v>
      </c>
      <c r="H187" s="249" t="s">
        <v>1382</v>
      </c>
      <c r="I187" s="249" t="s">
        <v>340</v>
      </c>
    </row>
    <row r="188" spans="1:9" ht="13">
      <c r="A188" s="248" t="str">
        <f t="shared" si="2"/>
        <v>人間生活工学研究【520203000501】</v>
      </c>
      <c r="B188" s="249" t="s">
        <v>343</v>
      </c>
      <c r="C188" s="249" t="s">
        <v>660</v>
      </c>
      <c r="D188" s="249" t="s">
        <v>15</v>
      </c>
      <c r="E188" s="249" t="s">
        <v>1383</v>
      </c>
      <c r="F188" s="249" t="s">
        <v>606</v>
      </c>
      <c r="G188" s="250">
        <v>2022</v>
      </c>
      <c r="H188" s="249" t="s">
        <v>1383</v>
      </c>
      <c r="I188" s="249" t="s">
        <v>342</v>
      </c>
    </row>
    <row r="189" spans="1:9" ht="13">
      <c r="A189" s="248" t="str">
        <f t="shared" si="2"/>
        <v>システム論研究【520203001101】</v>
      </c>
      <c r="B189" s="249" t="s">
        <v>345</v>
      </c>
      <c r="C189" s="249" t="s">
        <v>660</v>
      </c>
      <c r="D189" s="249" t="s">
        <v>15</v>
      </c>
      <c r="E189" s="249" t="s">
        <v>1384</v>
      </c>
      <c r="F189" s="249" t="s">
        <v>606</v>
      </c>
      <c r="G189" s="250">
        <v>2022</v>
      </c>
      <c r="H189" s="249" t="s">
        <v>1384</v>
      </c>
      <c r="I189" s="249" t="s">
        <v>344</v>
      </c>
    </row>
    <row r="190" spans="1:9" ht="13">
      <c r="A190" s="248" t="str">
        <f t="shared" si="2"/>
        <v>統計科学研究【520203001201】</v>
      </c>
      <c r="B190" s="249" t="s">
        <v>1385</v>
      </c>
      <c r="C190" s="249" t="s">
        <v>660</v>
      </c>
      <c r="D190" s="249" t="s">
        <v>15</v>
      </c>
      <c r="E190" s="249" t="s">
        <v>1386</v>
      </c>
      <c r="F190" s="249" t="s">
        <v>606</v>
      </c>
      <c r="G190" s="250">
        <v>2022</v>
      </c>
      <c r="H190" s="249" t="s">
        <v>1386</v>
      </c>
      <c r="I190" s="249" t="s">
        <v>346</v>
      </c>
    </row>
    <row r="191" spans="1:9" ht="13">
      <c r="A191" s="248" t="str">
        <f t="shared" si="2"/>
        <v>情報数理応用研究【520203001301】</v>
      </c>
      <c r="B191" s="249" t="s">
        <v>348</v>
      </c>
      <c r="C191" s="249" t="s">
        <v>660</v>
      </c>
      <c r="D191" s="249" t="s">
        <v>15</v>
      </c>
      <c r="E191" s="249" t="s">
        <v>1387</v>
      </c>
      <c r="F191" s="249" t="s">
        <v>606</v>
      </c>
      <c r="G191" s="250">
        <v>2022</v>
      </c>
      <c r="H191" s="249" t="s">
        <v>1387</v>
      </c>
      <c r="I191" s="249" t="s">
        <v>347</v>
      </c>
    </row>
    <row r="192" spans="1:9" ht="13">
      <c r="A192" s="248" t="str">
        <f t="shared" si="2"/>
        <v>オペレーションズリサーチ研究【520203001401】</v>
      </c>
      <c r="B192" s="249" t="s">
        <v>350</v>
      </c>
      <c r="C192" s="249" t="s">
        <v>660</v>
      </c>
      <c r="D192" s="249" t="s">
        <v>15</v>
      </c>
      <c r="E192" s="249" t="s">
        <v>1388</v>
      </c>
      <c r="F192" s="249" t="s">
        <v>606</v>
      </c>
      <c r="G192" s="250">
        <v>2022</v>
      </c>
      <c r="H192" s="249" t="s">
        <v>1388</v>
      </c>
      <c r="I192" s="249" t="s">
        <v>349</v>
      </c>
    </row>
    <row r="193" spans="1:9" ht="13">
      <c r="A193" s="248" t="str">
        <f t="shared" si="2"/>
        <v>知識情報処理研究【520203001501】</v>
      </c>
      <c r="B193" s="249" t="s">
        <v>352</v>
      </c>
      <c r="C193" s="249" t="s">
        <v>660</v>
      </c>
      <c r="D193" s="249" t="s">
        <v>15</v>
      </c>
      <c r="E193" s="249" t="s">
        <v>1389</v>
      </c>
      <c r="F193" s="249" t="s">
        <v>606</v>
      </c>
      <c r="G193" s="250">
        <v>2022</v>
      </c>
      <c r="H193" s="249" t="s">
        <v>1389</v>
      </c>
      <c r="I193" s="249" t="s">
        <v>351</v>
      </c>
    </row>
    <row r="194" spans="1:9" ht="13">
      <c r="A194" s="248" t="str">
        <f t="shared" si="2"/>
        <v>計画数理学研究【520203001701】</v>
      </c>
      <c r="B194" s="249" t="s">
        <v>354</v>
      </c>
      <c r="C194" s="249" t="s">
        <v>660</v>
      </c>
      <c r="D194" s="249" t="s">
        <v>15</v>
      </c>
      <c r="E194" s="249" t="s">
        <v>1390</v>
      </c>
      <c r="F194" s="249" t="s">
        <v>606</v>
      </c>
      <c r="G194" s="250">
        <v>2022</v>
      </c>
      <c r="H194" s="249" t="s">
        <v>1390</v>
      </c>
      <c r="I194" s="249" t="s">
        <v>353</v>
      </c>
    </row>
    <row r="195" spans="1:9" ht="13">
      <c r="A195" s="248" t="str">
        <f t="shared" ref="A195:A258" si="3">I195&amp;"【"&amp;E195&amp;F195&amp;"】"</f>
        <v>マルチエージェントシステム研究【520203001801】</v>
      </c>
      <c r="B195" s="249" t="s">
        <v>1391</v>
      </c>
      <c r="C195" s="249" t="s">
        <v>660</v>
      </c>
      <c r="D195" s="249" t="s">
        <v>15</v>
      </c>
      <c r="E195" s="249" t="s">
        <v>1392</v>
      </c>
      <c r="F195" s="249" t="s">
        <v>606</v>
      </c>
      <c r="G195" s="250">
        <v>2022</v>
      </c>
      <c r="H195" s="249" t="s">
        <v>1392</v>
      </c>
      <c r="I195" s="249" t="s">
        <v>355</v>
      </c>
    </row>
    <row r="196" spans="1:9" ht="13">
      <c r="A196" s="248" t="str">
        <f t="shared" si="3"/>
        <v>構造工学研究【520204000101】</v>
      </c>
      <c r="B196" s="249" t="s">
        <v>357</v>
      </c>
      <c r="C196" s="249" t="s">
        <v>660</v>
      </c>
      <c r="D196" s="249" t="s">
        <v>16</v>
      </c>
      <c r="E196" s="249" t="s">
        <v>1393</v>
      </c>
      <c r="F196" s="249" t="s">
        <v>606</v>
      </c>
      <c r="G196" s="250">
        <v>2022</v>
      </c>
      <c r="H196" s="249" t="s">
        <v>1393</v>
      </c>
      <c r="I196" s="249" t="s">
        <v>356</v>
      </c>
    </row>
    <row r="197" spans="1:9" ht="13">
      <c r="A197" s="248" t="str">
        <f t="shared" si="3"/>
        <v>構造設計研究【520204000201】</v>
      </c>
      <c r="B197" s="249" t="s">
        <v>359</v>
      </c>
      <c r="C197" s="249" t="s">
        <v>660</v>
      </c>
      <c r="D197" s="249" t="s">
        <v>16</v>
      </c>
      <c r="E197" s="249" t="s">
        <v>1394</v>
      </c>
      <c r="F197" s="249" t="s">
        <v>606</v>
      </c>
      <c r="G197" s="250">
        <v>2022</v>
      </c>
      <c r="H197" s="249" t="s">
        <v>1394</v>
      </c>
      <c r="I197" s="249" t="s">
        <v>358</v>
      </c>
    </row>
    <row r="198" spans="1:9" ht="13">
      <c r="A198" s="248" t="str">
        <f t="shared" si="3"/>
        <v>構造力学研究【520204000301】</v>
      </c>
      <c r="B198" s="249" t="s">
        <v>361</v>
      </c>
      <c r="C198" s="249" t="s">
        <v>660</v>
      </c>
      <c r="D198" s="249" t="s">
        <v>16</v>
      </c>
      <c r="E198" s="249" t="s">
        <v>1395</v>
      </c>
      <c r="F198" s="249" t="s">
        <v>606</v>
      </c>
      <c r="G198" s="250">
        <v>2022</v>
      </c>
      <c r="H198" s="249" t="s">
        <v>1395</v>
      </c>
      <c r="I198" s="249" t="s">
        <v>360</v>
      </c>
    </row>
    <row r="199" spans="1:9" ht="13">
      <c r="A199" s="248" t="str">
        <f t="shared" si="3"/>
        <v>水環境工学研究【520204000601】</v>
      </c>
      <c r="B199" s="249" t="s">
        <v>363</v>
      </c>
      <c r="C199" s="249" t="s">
        <v>660</v>
      </c>
      <c r="D199" s="249" t="s">
        <v>16</v>
      </c>
      <c r="E199" s="249" t="s">
        <v>1396</v>
      </c>
      <c r="F199" s="249" t="s">
        <v>606</v>
      </c>
      <c r="G199" s="250">
        <v>2022</v>
      </c>
      <c r="H199" s="249" t="s">
        <v>1396</v>
      </c>
      <c r="I199" s="249" t="s">
        <v>362</v>
      </c>
    </row>
    <row r="200" spans="1:9" ht="13">
      <c r="A200" s="248" t="str">
        <f t="shared" si="3"/>
        <v>河川工学研究【520204000701】</v>
      </c>
      <c r="B200" s="249" t="s">
        <v>365</v>
      </c>
      <c r="C200" s="249" t="s">
        <v>660</v>
      </c>
      <c r="D200" s="249" t="s">
        <v>16</v>
      </c>
      <c r="E200" s="249" t="s">
        <v>1397</v>
      </c>
      <c r="F200" s="249" t="s">
        <v>606</v>
      </c>
      <c r="G200" s="250">
        <v>2022</v>
      </c>
      <c r="H200" s="249" t="s">
        <v>1397</v>
      </c>
      <c r="I200" s="249" t="s">
        <v>364</v>
      </c>
    </row>
    <row r="201" spans="1:9" ht="13">
      <c r="A201" s="248" t="str">
        <f t="shared" si="3"/>
        <v>土質力学研究【520204000801】</v>
      </c>
      <c r="B201" s="249" t="s">
        <v>367</v>
      </c>
      <c r="C201" s="249" t="s">
        <v>660</v>
      </c>
      <c r="D201" s="249" t="s">
        <v>16</v>
      </c>
      <c r="E201" s="249" t="s">
        <v>1398</v>
      </c>
      <c r="F201" s="249" t="s">
        <v>606</v>
      </c>
      <c r="G201" s="250">
        <v>2022</v>
      </c>
      <c r="H201" s="249" t="s">
        <v>1398</v>
      </c>
      <c r="I201" s="249" t="s">
        <v>366</v>
      </c>
    </row>
    <row r="202" spans="1:9" ht="13">
      <c r="A202" s="248" t="str">
        <f t="shared" si="3"/>
        <v>地盤工学研究【520204000901】</v>
      </c>
      <c r="B202" s="249" t="s">
        <v>1399</v>
      </c>
      <c r="C202" s="249" t="s">
        <v>660</v>
      </c>
      <c r="D202" s="249" t="s">
        <v>16</v>
      </c>
      <c r="E202" s="249" t="s">
        <v>1400</v>
      </c>
      <c r="F202" s="249" t="s">
        <v>606</v>
      </c>
      <c r="G202" s="250">
        <v>2022</v>
      </c>
      <c r="H202" s="249" t="s">
        <v>1400</v>
      </c>
      <c r="I202" s="249" t="s">
        <v>368</v>
      </c>
    </row>
    <row r="203" spans="1:9" ht="13">
      <c r="A203" s="248" t="str">
        <f t="shared" si="3"/>
        <v>都市計画研究【520204001001】</v>
      </c>
      <c r="B203" s="249" t="s">
        <v>370</v>
      </c>
      <c r="C203" s="249" t="s">
        <v>660</v>
      </c>
      <c r="D203" s="249" t="s">
        <v>16</v>
      </c>
      <c r="E203" s="249" t="s">
        <v>1401</v>
      </c>
      <c r="F203" s="249" t="s">
        <v>606</v>
      </c>
      <c r="G203" s="250">
        <v>2022</v>
      </c>
      <c r="H203" s="249" t="s">
        <v>1401</v>
      </c>
      <c r="I203" s="249" t="s">
        <v>369</v>
      </c>
    </row>
    <row r="204" spans="1:9" ht="13">
      <c r="A204" s="248" t="str">
        <f t="shared" si="3"/>
        <v>交通計画研究【520204001101】</v>
      </c>
      <c r="B204" s="249" t="s">
        <v>372</v>
      </c>
      <c r="C204" s="249" t="s">
        <v>660</v>
      </c>
      <c r="D204" s="249" t="s">
        <v>16</v>
      </c>
      <c r="E204" s="249" t="s">
        <v>1402</v>
      </c>
      <c r="F204" s="249" t="s">
        <v>606</v>
      </c>
      <c r="G204" s="250">
        <v>2022</v>
      </c>
      <c r="H204" s="249" t="s">
        <v>1402</v>
      </c>
      <c r="I204" s="249" t="s">
        <v>371</v>
      </c>
    </row>
    <row r="205" spans="1:9" ht="13">
      <c r="A205" s="248" t="str">
        <f t="shared" si="3"/>
        <v>景観・デザイン研究【520204001201】</v>
      </c>
      <c r="B205" s="249" t="s">
        <v>374</v>
      </c>
      <c r="C205" s="249" t="s">
        <v>660</v>
      </c>
      <c r="D205" s="249" t="s">
        <v>16</v>
      </c>
      <c r="E205" s="249" t="s">
        <v>1403</v>
      </c>
      <c r="F205" s="249" t="s">
        <v>606</v>
      </c>
      <c r="G205" s="250">
        <v>2022</v>
      </c>
      <c r="H205" s="249" t="s">
        <v>1403</v>
      </c>
      <c r="I205" s="249" t="s">
        <v>373</v>
      </c>
    </row>
    <row r="206" spans="1:9" ht="13">
      <c r="A206" s="248" t="str">
        <f t="shared" si="3"/>
        <v>トンネル工学研究【520204001301】</v>
      </c>
      <c r="B206" s="249" t="s">
        <v>1404</v>
      </c>
      <c r="C206" s="249" t="s">
        <v>660</v>
      </c>
      <c r="D206" s="249" t="s">
        <v>16</v>
      </c>
      <c r="E206" s="249" t="s">
        <v>1405</v>
      </c>
      <c r="F206" s="249" t="s">
        <v>606</v>
      </c>
      <c r="G206" s="250">
        <v>2022</v>
      </c>
      <c r="H206" s="249" t="s">
        <v>1405</v>
      </c>
      <c r="I206" s="249" t="s">
        <v>375</v>
      </c>
    </row>
    <row r="207" spans="1:9" ht="13">
      <c r="A207" s="248" t="str">
        <f t="shared" si="3"/>
        <v>海岸工学研究【520204001401】</v>
      </c>
      <c r="B207" s="249" t="s">
        <v>377</v>
      </c>
      <c r="C207" s="249" t="s">
        <v>660</v>
      </c>
      <c r="D207" s="249" t="s">
        <v>16</v>
      </c>
      <c r="E207" s="249" t="s">
        <v>1406</v>
      </c>
      <c r="F207" s="249" t="s">
        <v>606</v>
      </c>
      <c r="G207" s="250">
        <v>2022</v>
      </c>
      <c r="H207" s="249" t="s">
        <v>1406</v>
      </c>
      <c r="I207" s="249" t="s">
        <v>376</v>
      </c>
    </row>
    <row r="208" spans="1:9" ht="13">
      <c r="A208" s="248" t="str">
        <f t="shared" si="3"/>
        <v>コンクリート工学研究【520204001501】</v>
      </c>
      <c r="B208" s="249" t="s">
        <v>379</v>
      </c>
      <c r="C208" s="249" t="s">
        <v>660</v>
      </c>
      <c r="D208" s="249" t="s">
        <v>16</v>
      </c>
      <c r="E208" s="249" t="s">
        <v>1407</v>
      </c>
      <c r="F208" s="249" t="s">
        <v>606</v>
      </c>
      <c r="G208" s="250">
        <v>2022</v>
      </c>
      <c r="H208" s="249" t="s">
        <v>1407</v>
      </c>
      <c r="I208" s="249" t="s">
        <v>378</v>
      </c>
    </row>
    <row r="209" spans="1:9" ht="13">
      <c r="A209" s="248" t="str">
        <f t="shared" si="3"/>
        <v>環境安全工学研究【520205000101】</v>
      </c>
      <c r="B209" s="249" t="s">
        <v>381</v>
      </c>
      <c r="C209" s="249" t="s">
        <v>660</v>
      </c>
      <c r="D209" s="249" t="s">
        <v>17</v>
      </c>
      <c r="E209" s="249" t="s">
        <v>1408</v>
      </c>
      <c r="F209" s="249" t="s">
        <v>606</v>
      </c>
      <c r="G209" s="250">
        <v>2022</v>
      </c>
      <c r="H209" s="249" t="s">
        <v>1408</v>
      </c>
      <c r="I209" s="249" t="s">
        <v>380</v>
      </c>
    </row>
    <row r="210" spans="1:9" ht="13">
      <c r="A210" s="248" t="str">
        <f t="shared" si="3"/>
        <v>大気水圏環境化学研究【520205000201】</v>
      </c>
      <c r="B210" s="249" t="s">
        <v>1409</v>
      </c>
      <c r="C210" s="249" t="s">
        <v>660</v>
      </c>
      <c r="D210" s="249" t="s">
        <v>17</v>
      </c>
      <c r="E210" s="249" t="s">
        <v>1410</v>
      </c>
      <c r="F210" s="249" t="s">
        <v>606</v>
      </c>
      <c r="G210" s="250">
        <v>2022</v>
      </c>
      <c r="H210" s="249" t="s">
        <v>1410</v>
      </c>
      <c r="I210" s="249" t="s">
        <v>382</v>
      </c>
    </row>
    <row r="211" spans="1:9" ht="13">
      <c r="A211" s="248" t="str">
        <f t="shared" si="3"/>
        <v>資源循環工学研究【520205000301】</v>
      </c>
      <c r="B211" s="249" t="s">
        <v>384</v>
      </c>
      <c r="C211" s="249" t="s">
        <v>660</v>
      </c>
      <c r="D211" s="249" t="s">
        <v>17</v>
      </c>
      <c r="E211" s="249" t="s">
        <v>1411</v>
      </c>
      <c r="F211" s="249" t="s">
        <v>606</v>
      </c>
      <c r="G211" s="250">
        <v>2022</v>
      </c>
      <c r="H211" s="249" t="s">
        <v>1411</v>
      </c>
      <c r="I211" s="249" t="s">
        <v>383</v>
      </c>
    </row>
    <row r="212" spans="1:9" ht="13">
      <c r="A212" s="248" t="str">
        <f t="shared" si="3"/>
        <v>素材プロセス工学研究【520205000401】</v>
      </c>
      <c r="B212" s="249" t="s">
        <v>1412</v>
      </c>
      <c r="C212" s="249" t="s">
        <v>660</v>
      </c>
      <c r="D212" s="249" t="s">
        <v>17</v>
      </c>
      <c r="E212" s="249" t="s">
        <v>1413</v>
      </c>
      <c r="F212" s="249" t="s">
        <v>606</v>
      </c>
      <c r="G212" s="250">
        <v>2022</v>
      </c>
      <c r="H212" s="249" t="s">
        <v>1413</v>
      </c>
      <c r="I212" s="249" t="s">
        <v>385</v>
      </c>
    </row>
    <row r="213" spans="1:9" ht="13">
      <c r="A213" s="248" t="str">
        <f t="shared" si="3"/>
        <v>岩盤・石油生産工学研究【520205000601】</v>
      </c>
      <c r="B213" s="249" t="s">
        <v>387</v>
      </c>
      <c r="C213" s="249" t="s">
        <v>660</v>
      </c>
      <c r="D213" s="249" t="s">
        <v>17</v>
      </c>
      <c r="E213" s="249" t="s">
        <v>1414</v>
      </c>
      <c r="F213" s="249" t="s">
        <v>606</v>
      </c>
      <c r="G213" s="250">
        <v>2022</v>
      </c>
      <c r="H213" s="249" t="s">
        <v>1414</v>
      </c>
      <c r="I213" s="249" t="s">
        <v>386</v>
      </c>
    </row>
    <row r="214" spans="1:9" ht="13">
      <c r="A214" s="248" t="str">
        <f t="shared" si="3"/>
        <v>地圏環境学研究【520205000801】</v>
      </c>
      <c r="B214" s="249" t="s">
        <v>720</v>
      </c>
      <c r="C214" s="249" t="s">
        <v>660</v>
      </c>
      <c r="D214" s="249" t="s">
        <v>17</v>
      </c>
      <c r="E214" s="249" t="s">
        <v>1415</v>
      </c>
      <c r="F214" s="249" t="s">
        <v>606</v>
      </c>
      <c r="G214" s="250">
        <v>2022</v>
      </c>
      <c r="H214" s="249" t="s">
        <v>1415</v>
      </c>
      <c r="I214" s="249" t="s">
        <v>388</v>
      </c>
    </row>
    <row r="215" spans="1:9" ht="13">
      <c r="A215" s="248" t="str">
        <f t="shared" si="3"/>
        <v>資源地球化学研究【520205000901】</v>
      </c>
      <c r="B215" s="249" t="s">
        <v>390</v>
      </c>
      <c r="C215" s="249" t="s">
        <v>660</v>
      </c>
      <c r="D215" s="249" t="s">
        <v>17</v>
      </c>
      <c r="E215" s="249" t="s">
        <v>1416</v>
      </c>
      <c r="F215" s="249" t="s">
        <v>606</v>
      </c>
      <c r="G215" s="250">
        <v>2022</v>
      </c>
      <c r="H215" s="249" t="s">
        <v>1416</v>
      </c>
      <c r="I215" s="249" t="s">
        <v>389</v>
      </c>
    </row>
    <row r="216" spans="1:9" ht="13">
      <c r="A216" s="248" t="str">
        <f t="shared" si="3"/>
        <v>応用鉱物学研究【520205001101】</v>
      </c>
      <c r="B216" s="249" t="s">
        <v>392</v>
      </c>
      <c r="C216" s="249" t="s">
        <v>660</v>
      </c>
      <c r="D216" s="249" t="s">
        <v>17</v>
      </c>
      <c r="E216" s="249" t="s">
        <v>1417</v>
      </c>
      <c r="F216" s="249" t="s">
        <v>606</v>
      </c>
      <c r="G216" s="250">
        <v>2022</v>
      </c>
      <c r="H216" s="249" t="s">
        <v>1417</v>
      </c>
      <c r="I216" s="249" t="s">
        <v>391</v>
      </c>
    </row>
    <row r="217" spans="1:9" ht="13">
      <c r="A217" s="248" t="str">
        <f t="shared" si="3"/>
        <v>惑星科学研究【520205001401】</v>
      </c>
      <c r="B217" s="249" t="s">
        <v>394</v>
      </c>
      <c r="C217" s="249" t="s">
        <v>660</v>
      </c>
      <c r="D217" s="249" t="s">
        <v>17</v>
      </c>
      <c r="E217" s="249" t="s">
        <v>1418</v>
      </c>
      <c r="F217" s="249" t="s">
        <v>606</v>
      </c>
      <c r="G217" s="250">
        <v>2022</v>
      </c>
      <c r="H217" s="249" t="s">
        <v>1418</v>
      </c>
      <c r="I217" s="249" t="s">
        <v>393</v>
      </c>
    </row>
    <row r="218" spans="1:9" ht="13">
      <c r="A218" s="248" t="str">
        <f t="shared" si="3"/>
        <v>構造岩石学研究【520205001701】</v>
      </c>
      <c r="B218" s="249" t="s">
        <v>396</v>
      </c>
      <c r="C218" s="249" t="s">
        <v>660</v>
      </c>
      <c r="D218" s="249" t="s">
        <v>17</v>
      </c>
      <c r="E218" s="249" t="s">
        <v>1419</v>
      </c>
      <c r="F218" s="249" t="s">
        <v>606</v>
      </c>
      <c r="G218" s="250">
        <v>2022</v>
      </c>
      <c r="H218" s="249" t="s">
        <v>1419</v>
      </c>
      <c r="I218" s="249" t="s">
        <v>395</v>
      </c>
    </row>
    <row r="219" spans="1:9" ht="13">
      <c r="A219" s="248" t="str">
        <f t="shared" si="3"/>
        <v>環境資源処理工学研究【520205001801】</v>
      </c>
      <c r="B219" s="249" t="s">
        <v>398</v>
      </c>
      <c r="C219" s="249" t="s">
        <v>660</v>
      </c>
      <c r="D219" s="249" t="s">
        <v>17</v>
      </c>
      <c r="E219" s="249" t="s">
        <v>1420</v>
      </c>
      <c r="F219" s="249" t="s">
        <v>606</v>
      </c>
      <c r="G219" s="250">
        <v>2022</v>
      </c>
      <c r="H219" s="249" t="s">
        <v>1420</v>
      </c>
      <c r="I219" s="249" t="s">
        <v>397</v>
      </c>
    </row>
    <row r="220" spans="1:9" ht="13">
      <c r="A220" s="248" t="str">
        <f t="shared" si="3"/>
        <v>物理探査工学研究【520205001901】</v>
      </c>
      <c r="B220" s="249" t="s">
        <v>400</v>
      </c>
      <c r="C220" s="249" t="s">
        <v>660</v>
      </c>
      <c r="D220" s="249" t="s">
        <v>17</v>
      </c>
      <c r="E220" s="249" t="s">
        <v>1421</v>
      </c>
      <c r="F220" s="249" t="s">
        <v>606</v>
      </c>
      <c r="G220" s="250">
        <v>2022</v>
      </c>
      <c r="H220" s="249" t="s">
        <v>1421</v>
      </c>
      <c r="I220" s="249" t="s">
        <v>399</v>
      </c>
    </row>
    <row r="221" spans="1:9" ht="13">
      <c r="A221" s="248" t="str">
        <f t="shared" si="3"/>
        <v>石油工学研究【520205002001】</v>
      </c>
      <c r="B221" s="249" t="s">
        <v>402</v>
      </c>
      <c r="C221" s="249" t="s">
        <v>660</v>
      </c>
      <c r="D221" s="249" t="s">
        <v>17</v>
      </c>
      <c r="E221" s="249" t="s">
        <v>1422</v>
      </c>
      <c r="F221" s="249" t="s">
        <v>606</v>
      </c>
      <c r="G221" s="250">
        <v>2022</v>
      </c>
      <c r="H221" s="249" t="s">
        <v>1422</v>
      </c>
      <c r="I221" s="249" t="s">
        <v>401</v>
      </c>
    </row>
    <row r="222" spans="1:9" ht="13">
      <c r="A222" s="248" t="str">
        <f t="shared" si="3"/>
        <v>堆積学研究【520205002201】</v>
      </c>
      <c r="B222" s="249" t="s">
        <v>404</v>
      </c>
      <c r="C222" s="249" t="s">
        <v>660</v>
      </c>
      <c r="D222" s="249" t="s">
        <v>17</v>
      </c>
      <c r="E222" s="249" t="s">
        <v>1423</v>
      </c>
      <c r="F222" s="249" t="s">
        <v>606</v>
      </c>
      <c r="G222" s="250">
        <v>2022</v>
      </c>
      <c r="H222" s="249" t="s">
        <v>1423</v>
      </c>
      <c r="I222" s="249" t="s">
        <v>403</v>
      </c>
    </row>
    <row r="223" spans="1:9" ht="13">
      <c r="A223" s="248" t="str">
        <f t="shared" si="3"/>
        <v>進化古生物学研究【520205002301】</v>
      </c>
      <c r="B223" s="249" t="s">
        <v>406</v>
      </c>
      <c r="C223" s="249" t="s">
        <v>660</v>
      </c>
      <c r="D223" s="249" t="s">
        <v>17</v>
      </c>
      <c r="E223" s="249" t="s">
        <v>1424</v>
      </c>
      <c r="F223" s="249" t="s">
        <v>606</v>
      </c>
      <c r="G223" s="250">
        <v>2022</v>
      </c>
      <c r="H223" s="249" t="s">
        <v>1424</v>
      </c>
      <c r="I223" s="249" t="s">
        <v>405</v>
      </c>
    </row>
    <row r="224" spans="1:9" ht="13">
      <c r="A224" s="248" t="str">
        <f t="shared" si="3"/>
        <v>火山学研究【520205002401】</v>
      </c>
      <c r="B224" s="249" t="s">
        <v>408</v>
      </c>
      <c r="C224" s="249" t="s">
        <v>660</v>
      </c>
      <c r="D224" s="249" t="s">
        <v>17</v>
      </c>
      <c r="E224" s="249" t="s">
        <v>1425</v>
      </c>
      <c r="F224" s="249" t="s">
        <v>606</v>
      </c>
      <c r="G224" s="250">
        <v>2022</v>
      </c>
      <c r="H224" s="249" t="s">
        <v>1425</v>
      </c>
      <c r="I224" s="249" t="s">
        <v>407</v>
      </c>
    </row>
    <row r="225" spans="1:9" ht="13">
      <c r="A225" s="248" t="str">
        <f t="shared" si="3"/>
        <v>地球化学研究【520205002501】</v>
      </c>
      <c r="B225" s="249" t="s">
        <v>720</v>
      </c>
      <c r="C225" s="249" t="s">
        <v>660</v>
      </c>
      <c r="D225" s="249" t="s">
        <v>17</v>
      </c>
      <c r="E225" s="249" t="s">
        <v>1426</v>
      </c>
      <c r="F225" s="249" t="s">
        <v>606</v>
      </c>
      <c r="G225" s="250">
        <v>2022</v>
      </c>
      <c r="H225" s="249" t="s">
        <v>1426</v>
      </c>
      <c r="I225" s="249" t="s">
        <v>409</v>
      </c>
    </row>
    <row r="226" spans="1:9" ht="13">
      <c r="A226" s="248" t="str">
        <f t="shared" si="3"/>
        <v>ライフサイクルエンジニアリング研究【520206000201】</v>
      </c>
      <c r="B226" s="249" t="s">
        <v>1427</v>
      </c>
      <c r="C226" s="249" t="s">
        <v>660</v>
      </c>
      <c r="D226" s="249" t="s">
        <v>18</v>
      </c>
      <c r="E226" s="249" t="s">
        <v>1428</v>
      </c>
      <c r="F226" s="249" t="s">
        <v>606</v>
      </c>
      <c r="G226" s="250">
        <v>2022</v>
      </c>
      <c r="H226" s="249" t="s">
        <v>1428</v>
      </c>
      <c r="I226" s="249" t="s">
        <v>410</v>
      </c>
    </row>
    <row r="227" spans="1:9" ht="13">
      <c r="A227" s="248" t="str">
        <f t="shared" si="3"/>
        <v>プロフィットエンジニアリング研究【520206000401】</v>
      </c>
      <c r="B227" s="249" t="s">
        <v>412</v>
      </c>
      <c r="C227" s="249" t="s">
        <v>660</v>
      </c>
      <c r="D227" s="249" t="s">
        <v>18</v>
      </c>
      <c r="E227" s="249" t="s">
        <v>1429</v>
      </c>
      <c r="F227" s="249" t="s">
        <v>606</v>
      </c>
      <c r="G227" s="250">
        <v>2022</v>
      </c>
      <c r="H227" s="249" t="s">
        <v>1429</v>
      </c>
      <c r="I227" s="249" t="s">
        <v>411</v>
      </c>
    </row>
    <row r="228" spans="1:9" ht="13">
      <c r="A228" s="248" t="str">
        <f t="shared" si="3"/>
        <v>品質マネジメント研究【520206000501】</v>
      </c>
      <c r="B228" s="249" t="s">
        <v>414</v>
      </c>
      <c r="C228" s="249" t="s">
        <v>660</v>
      </c>
      <c r="D228" s="249" t="s">
        <v>18</v>
      </c>
      <c r="E228" s="249" t="s">
        <v>1430</v>
      </c>
      <c r="F228" s="249" t="s">
        <v>606</v>
      </c>
      <c r="G228" s="250">
        <v>2022</v>
      </c>
      <c r="H228" s="249" t="s">
        <v>1430</v>
      </c>
      <c r="I228" s="249" t="s">
        <v>413</v>
      </c>
    </row>
    <row r="229" spans="1:9" ht="13">
      <c r="A229" s="248" t="str">
        <f t="shared" si="3"/>
        <v>ヒューマンファクターズマネジメント研究【520206000801】</v>
      </c>
      <c r="B229" s="249" t="s">
        <v>1431</v>
      </c>
      <c r="C229" s="249" t="s">
        <v>660</v>
      </c>
      <c r="D229" s="249" t="s">
        <v>18</v>
      </c>
      <c r="E229" s="249" t="s">
        <v>1432</v>
      </c>
      <c r="F229" s="249" t="s">
        <v>606</v>
      </c>
      <c r="G229" s="250">
        <v>2022</v>
      </c>
      <c r="H229" s="249" t="s">
        <v>1432</v>
      </c>
      <c r="I229" s="249" t="s">
        <v>415</v>
      </c>
    </row>
    <row r="230" spans="1:9" ht="13">
      <c r="A230" s="248" t="str">
        <f t="shared" si="3"/>
        <v>経営情報学研究【520206000901】</v>
      </c>
      <c r="B230" s="249" t="s">
        <v>1433</v>
      </c>
      <c r="C230" s="249" t="s">
        <v>660</v>
      </c>
      <c r="D230" s="249" t="s">
        <v>18</v>
      </c>
      <c r="E230" s="249" t="s">
        <v>1434</v>
      </c>
      <c r="F230" s="249" t="s">
        <v>606</v>
      </c>
      <c r="G230" s="250">
        <v>2022</v>
      </c>
      <c r="H230" s="249" t="s">
        <v>1434</v>
      </c>
      <c r="I230" s="249" t="s">
        <v>416</v>
      </c>
    </row>
    <row r="231" spans="1:9" ht="13">
      <c r="A231" s="248" t="str">
        <f t="shared" si="3"/>
        <v>生産システム工学研究【520206001501】</v>
      </c>
      <c r="B231" s="249" t="s">
        <v>1435</v>
      </c>
      <c r="C231" s="249" t="s">
        <v>660</v>
      </c>
      <c r="D231" s="249" t="s">
        <v>18</v>
      </c>
      <c r="E231" s="249" t="s">
        <v>1436</v>
      </c>
      <c r="F231" s="249" t="s">
        <v>606</v>
      </c>
      <c r="G231" s="250">
        <v>2022</v>
      </c>
      <c r="H231" s="249" t="s">
        <v>1436</v>
      </c>
      <c r="I231" s="249" t="s">
        <v>340</v>
      </c>
    </row>
    <row r="232" spans="1:9" ht="13">
      <c r="A232" s="248" t="str">
        <f t="shared" si="3"/>
        <v>複雑系生産システム研究【520206001801】</v>
      </c>
      <c r="B232" s="249" t="s">
        <v>732</v>
      </c>
      <c r="C232" s="249" t="s">
        <v>660</v>
      </c>
      <c r="D232" s="249" t="s">
        <v>18</v>
      </c>
      <c r="E232" s="249" t="s">
        <v>1437</v>
      </c>
      <c r="F232" s="249" t="s">
        <v>606</v>
      </c>
      <c r="G232" s="250">
        <v>2022</v>
      </c>
      <c r="H232" s="249" t="s">
        <v>1437</v>
      </c>
      <c r="I232" s="249" t="s">
        <v>745</v>
      </c>
    </row>
    <row r="233" spans="1:9" ht="13">
      <c r="A233" s="248" t="str">
        <f t="shared" si="3"/>
        <v>生産・サプライチェーンマネジメント研究【520206001901】</v>
      </c>
      <c r="B233" s="249" t="s">
        <v>1438</v>
      </c>
      <c r="C233" s="249" t="s">
        <v>660</v>
      </c>
      <c r="D233" s="249" t="s">
        <v>18</v>
      </c>
      <c r="E233" s="249" t="s">
        <v>1439</v>
      </c>
      <c r="F233" s="249" t="s">
        <v>606</v>
      </c>
      <c r="G233" s="250">
        <v>2022</v>
      </c>
      <c r="H233" s="249" t="s">
        <v>1439</v>
      </c>
      <c r="I233" s="249" t="s">
        <v>417</v>
      </c>
    </row>
    <row r="234" spans="1:9" ht="13">
      <c r="A234" s="248" t="str">
        <f t="shared" si="3"/>
        <v>製品・サービスシステム研究【520206002001】</v>
      </c>
      <c r="B234" s="249" t="s">
        <v>1440</v>
      </c>
      <c r="C234" s="249" t="s">
        <v>660</v>
      </c>
      <c r="D234" s="249" t="s">
        <v>18</v>
      </c>
      <c r="E234" s="249" t="s">
        <v>1441</v>
      </c>
      <c r="F234" s="249" t="s">
        <v>606</v>
      </c>
      <c r="G234" s="250">
        <v>2022</v>
      </c>
      <c r="H234" s="249" t="s">
        <v>1441</v>
      </c>
      <c r="I234" s="249" t="s">
        <v>418</v>
      </c>
    </row>
    <row r="235" spans="1:9" ht="13">
      <c r="A235" s="248" t="str">
        <f t="shared" si="3"/>
        <v>企業戦略論研究【520206002101】</v>
      </c>
      <c r="B235" s="249" t="s">
        <v>1442</v>
      </c>
      <c r="C235" s="249" t="s">
        <v>660</v>
      </c>
      <c r="D235" s="249" t="s">
        <v>18</v>
      </c>
      <c r="E235" s="249" t="s">
        <v>1443</v>
      </c>
      <c r="F235" s="249" t="s">
        <v>606</v>
      </c>
      <c r="G235" s="250">
        <v>2022</v>
      </c>
      <c r="H235" s="249" t="s">
        <v>1443</v>
      </c>
      <c r="I235" s="249" t="s">
        <v>419</v>
      </c>
    </row>
    <row r="236" spans="1:9" ht="13">
      <c r="A236" s="248" t="str">
        <f t="shared" si="3"/>
        <v>イノベーション・マネジメント研究【520206002201】</v>
      </c>
      <c r="B236" s="249" t="s">
        <v>1444</v>
      </c>
      <c r="C236" s="249" t="s">
        <v>660</v>
      </c>
      <c r="D236" s="249" t="s">
        <v>18</v>
      </c>
      <c r="E236" s="249" t="s">
        <v>1445</v>
      </c>
      <c r="F236" s="249" t="s">
        <v>606</v>
      </c>
      <c r="G236" s="250">
        <v>2022</v>
      </c>
      <c r="H236" s="249" t="s">
        <v>1445</v>
      </c>
      <c r="I236" s="249" t="s">
        <v>746</v>
      </c>
    </row>
    <row r="237" spans="1:9" ht="13">
      <c r="A237" s="248" t="str">
        <f t="shared" si="3"/>
        <v>組織行動マネジメント研究【520206002301】</v>
      </c>
      <c r="B237" s="249" t="s">
        <v>1446</v>
      </c>
      <c r="C237" s="249" t="s">
        <v>660</v>
      </c>
      <c r="D237" s="249" t="s">
        <v>18</v>
      </c>
      <c r="E237" s="249" t="s">
        <v>1447</v>
      </c>
      <c r="F237" s="249" t="s">
        <v>606</v>
      </c>
      <c r="G237" s="250">
        <v>2022</v>
      </c>
      <c r="H237" s="249" t="s">
        <v>1447</v>
      </c>
      <c r="I237" s="249" t="s">
        <v>1448</v>
      </c>
    </row>
    <row r="238" spans="1:9" ht="13">
      <c r="A238" s="248" t="str">
        <f t="shared" si="3"/>
        <v>社会システム・サービスマネジメント研究【520206002401】</v>
      </c>
      <c r="B238" s="249" t="s">
        <v>1449</v>
      </c>
      <c r="C238" s="249" t="s">
        <v>660</v>
      </c>
      <c r="D238" s="249" t="s">
        <v>18</v>
      </c>
      <c r="E238" s="249" t="s">
        <v>1450</v>
      </c>
      <c r="F238" s="249" t="s">
        <v>606</v>
      </c>
      <c r="G238" s="250">
        <v>2022</v>
      </c>
      <c r="H238" s="249" t="s">
        <v>1450</v>
      </c>
      <c r="I238" s="249" t="s">
        <v>1451</v>
      </c>
    </row>
    <row r="239" spans="1:9" ht="13">
      <c r="A239" s="248" t="str">
        <f t="shared" si="3"/>
        <v>数理物理学研究【530201000201】</v>
      </c>
      <c r="B239" s="249" t="s">
        <v>1452</v>
      </c>
      <c r="C239" s="249" t="s">
        <v>661</v>
      </c>
      <c r="D239" s="249" t="s">
        <v>19</v>
      </c>
      <c r="E239" s="249" t="s">
        <v>1453</v>
      </c>
      <c r="F239" s="249" t="s">
        <v>606</v>
      </c>
      <c r="G239" s="250">
        <v>2022</v>
      </c>
      <c r="H239" s="249" t="s">
        <v>1453</v>
      </c>
      <c r="I239" s="249" t="s">
        <v>420</v>
      </c>
    </row>
    <row r="240" spans="1:9" ht="13">
      <c r="A240" s="248" t="str">
        <f t="shared" si="3"/>
        <v>素粒子理論研究【530201000301】</v>
      </c>
      <c r="B240" s="249" t="s">
        <v>422</v>
      </c>
      <c r="C240" s="249" t="s">
        <v>661</v>
      </c>
      <c r="D240" s="249" t="s">
        <v>19</v>
      </c>
      <c r="E240" s="249" t="s">
        <v>1454</v>
      </c>
      <c r="F240" s="249" t="s">
        <v>606</v>
      </c>
      <c r="G240" s="250">
        <v>2022</v>
      </c>
      <c r="H240" s="249" t="s">
        <v>1454</v>
      </c>
      <c r="I240" s="249" t="s">
        <v>421</v>
      </c>
    </row>
    <row r="241" spans="1:9" ht="13">
      <c r="A241" s="248" t="str">
        <f t="shared" si="3"/>
        <v>理論核物理学研究【530201000401】</v>
      </c>
      <c r="B241" s="249" t="s">
        <v>424</v>
      </c>
      <c r="C241" s="249" t="s">
        <v>661</v>
      </c>
      <c r="D241" s="249" t="s">
        <v>19</v>
      </c>
      <c r="E241" s="249" t="s">
        <v>1455</v>
      </c>
      <c r="F241" s="249" t="s">
        <v>606</v>
      </c>
      <c r="G241" s="250">
        <v>2022</v>
      </c>
      <c r="H241" s="249" t="s">
        <v>1455</v>
      </c>
      <c r="I241" s="249" t="s">
        <v>423</v>
      </c>
    </row>
    <row r="242" spans="1:9" ht="13">
      <c r="A242" s="248" t="str">
        <f t="shared" si="3"/>
        <v>量子力学基礎論研究【530201000501】</v>
      </c>
      <c r="B242" s="249" t="s">
        <v>426</v>
      </c>
      <c r="C242" s="249" t="s">
        <v>661</v>
      </c>
      <c r="D242" s="249" t="s">
        <v>19</v>
      </c>
      <c r="E242" s="249" t="s">
        <v>1456</v>
      </c>
      <c r="F242" s="249" t="s">
        <v>606</v>
      </c>
      <c r="G242" s="250">
        <v>2022</v>
      </c>
      <c r="H242" s="249" t="s">
        <v>1456</v>
      </c>
      <c r="I242" s="249" t="s">
        <v>425</v>
      </c>
    </row>
    <row r="243" spans="1:9" ht="13">
      <c r="A243" s="248" t="str">
        <f t="shared" si="3"/>
        <v>理論宇宙物理学研究【530201000701】</v>
      </c>
      <c r="B243" s="249" t="s">
        <v>428</v>
      </c>
      <c r="C243" s="249" t="s">
        <v>661</v>
      </c>
      <c r="D243" s="249" t="s">
        <v>19</v>
      </c>
      <c r="E243" s="249" t="s">
        <v>1457</v>
      </c>
      <c r="F243" s="249" t="s">
        <v>606</v>
      </c>
      <c r="G243" s="250">
        <v>2022</v>
      </c>
      <c r="H243" s="249" t="s">
        <v>1457</v>
      </c>
      <c r="I243" s="249" t="s">
        <v>427</v>
      </c>
    </row>
    <row r="244" spans="1:9" ht="13">
      <c r="A244" s="248" t="str">
        <f t="shared" si="3"/>
        <v>実験宇宙物理学研究【530201001001】</v>
      </c>
      <c r="B244" s="249" t="s">
        <v>1458</v>
      </c>
      <c r="C244" s="249" t="s">
        <v>661</v>
      </c>
      <c r="D244" s="249" t="s">
        <v>19</v>
      </c>
      <c r="E244" s="249" t="s">
        <v>1459</v>
      </c>
      <c r="F244" s="249" t="s">
        <v>606</v>
      </c>
      <c r="G244" s="250">
        <v>2022</v>
      </c>
      <c r="H244" s="249" t="s">
        <v>1459</v>
      </c>
      <c r="I244" s="249" t="s">
        <v>429</v>
      </c>
    </row>
    <row r="245" spans="1:9" ht="13">
      <c r="A245" s="248" t="str">
        <f t="shared" si="3"/>
        <v>非平衡系物理学研究【530201001401】</v>
      </c>
      <c r="B245" s="249" t="s">
        <v>431</v>
      </c>
      <c r="C245" s="249" t="s">
        <v>661</v>
      </c>
      <c r="D245" s="249" t="s">
        <v>19</v>
      </c>
      <c r="E245" s="249" t="s">
        <v>1460</v>
      </c>
      <c r="F245" s="249" t="s">
        <v>606</v>
      </c>
      <c r="G245" s="250">
        <v>2022</v>
      </c>
      <c r="H245" s="249" t="s">
        <v>1460</v>
      </c>
      <c r="I245" s="249" t="s">
        <v>430</v>
      </c>
    </row>
    <row r="246" spans="1:9" ht="13">
      <c r="A246" s="248" t="str">
        <f t="shared" si="3"/>
        <v>複雑量子物性研究【530201001701】</v>
      </c>
      <c r="B246" s="249" t="s">
        <v>433</v>
      </c>
      <c r="C246" s="249" t="s">
        <v>661</v>
      </c>
      <c r="D246" s="249" t="s">
        <v>19</v>
      </c>
      <c r="E246" s="249" t="s">
        <v>1461</v>
      </c>
      <c r="F246" s="249" t="s">
        <v>606</v>
      </c>
      <c r="G246" s="250">
        <v>2022</v>
      </c>
      <c r="H246" s="249" t="s">
        <v>1461</v>
      </c>
      <c r="I246" s="249" t="s">
        <v>432</v>
      </c>
    </row>
    <row r="247" spans="1:9" ht="13">
      <c r="A247" s="248" t="str">
        <f t="shared" si="3"/>
        <v>ソフトマター物理学研究【530201001901】</v>
      </c>
      <c r="B247" s="249" t="s">
        <v>435</v>
      </c>
      <c r="C247" s="249" t="s">
        <v>661</v>
      </c>
      <c r="D247" s="249" t="s">
        <v>19</v>
      </c>
      <c r="E247" s="249" t="s">
        <v>1462</v>
      </c>
      <c r="F247" s="249" t="s">
        <v>606</v>
      </c>
      <c r="G247" s="250">
        <v>2022</v>
      </c>
      <c r="H247" s="249" t="s">
        <v>1462</v>
      </c>
      <c r="I247" s="249" t="s">
        <v>434</v>
      </c>
    </row>
    <row r="248" spans="1:9" ht="13">
      <c r="A248" s="248" t="str">
        <f t="shared" si="3"/>
        <v>実験生物物理学研究【530201002301】</v>
      </c>
      <c r="B248" s="249" t="s">
        <v>437</v>
      </c>
      <c r="C248" s="249" t="s">
        <v>661</v>
      </c>
      <c r="D248" s="249" t="s">
        <v>19</v>
      </c>
      <c r="E248" s="249" t="s">
        <v>1463</v>
      </c>
      <c r="F248" s="249" t="s">
        <v>606</v>
      </c>
      <c r="G248" s="250">
        <v>2022</v>
      </c>
      <c r="H248" s="249" t="s">
        <v>1463</v>
      </c>
      <c r="I248" s="249" t="s">
        <v>436</v>
      </c>
    </row>
    <row r="249" spans="1:9" ht="13">
      <c r="A249" s="248" t="str">
        <f t="shared" si="3"/>
        <v>分子生物物理学研究【530201002401】</v>
      </c>
      <c r="B249" s="249" t="s">
        <v>439</v>
      </c>
      <c r="C249" s="249" t="s">
        <v>661</v>
      </c>
      <c r="D249" s="249" t="s">
        <v>19</v>
      </c>
      <c r="E249" s="249" t="s">
        <v>1464</v>
      </c>
      <c r="F249" s="249" t="s">
        <v>606</v>
      </c>
      <c r="G249" s="250">
        <v>2022</v>
      </c>
      <c r="H249" s="249" t="s">
        <v>1464</v>
      </c>
      <c r="I249" s="249" t="s">
        <v>438</v>
      </c>
    </row>
    <row r="250" spans="1:9" ht="13">
      <c r="A250" s="248" t="str">
        <f t="shared" si="3"/>
        <v>理論生物物理学研究【530201002501】</v>
      </c>
      <c r="B250" s="249" t="s">
        <v>441</v>
      </c>
      <c r="C250" s="249" t="s">
        <v>661</v>
      </c>
      <c r="D250" s="249" t="s">
        <v>19</v>
      </c>
      <c r="E250" s="249" t="s">
        <v>1465</v>
      </c>
      <c r="F250" s="249" t="s">
        <v>606</v>
      </c>
      <c r="G250" s="250">
        <v>2022</v>
      </c>
      <c r="H250" s="249" t="s">
        <v>1465</v>
      </c>
      <c r="I250" s="249" t="s">
        <v>440</v>
      </c>
    </row>
    <row r="251" spans="1:9" ht="13">
      <c r="A251" s="248" t="str">
        <f t="shared" si="3"/>
        <v>高品質ビーム科学研究【530201002701】</v>
      </c>
      <c r="B251" s="249" t="s">
        <v>1466</v>
      </c>
      <c r="C251" s="249" t="s">
        <v>661</v>
      </c>
      <c r="D251" s="249" t="s">
        <v>19</v>
      </c>
      <c r="E251" s="249" t="s">
        <v>1467</v>
      </c>
      <c r="F251" s="249" t="s">
        <v>606</v>
      </c>
      <c r="G251" s="250">
        <v>2022</v>
      </c>
      <c r="H251" s="249" t="s">
        <v>1467</v>
      </c>
      <c r="I251" s="249" t="s">
        <v>442</v>
      </c>
    </row>
    <row r="252" spans="1:9" ht="13">
      <c r="A252" s="248" t="str">
        <f t="shared" si="3"/>
        <v>半導体デバイス工学研究【530201003001】</v>
      </c>
      <c r="B252" s="249" t="s">
        <v>444</v>
      </c>
      <c r="C252" s="249" t="s">
        <v>661</v>
      </c>
      <c r="D252" s="249" t="s">
        <v>19</v>
      </c>
      <c r="E252" s="249" t="s">
        <v>1468</v>
      </c>
      <c r="F252" s="249" t="s">
        <v>606</v>
      </c>
      <c r="G252" s="250">
        <v>2022</v>
      </c>
      <c r="H252" s="249" t="s">
        <v>1468</v>
      </c>
      <c r="I252" s="249" t="s">
        <v>443</v>
      </c>
    </row>
    <row r="253" spans="1:9" ht="13">
      <c r="A253" s="248" t="str">
        <f t="shared" si="3"/>
        <v>計測・情報工学研究【530201003201】</v>
      </c>
      <c r="B253" s="249" t="s">
        <v>446</v>
      </c>
      <c r="C253" s="249" t="s">
        <v>661</v>
      </c>
      <c r="D253" s="249" t="s">
        <v>19</v>
      </c>
      <c r="E253" s="249" t="s">
        <v>1469</v>
      </c>
      <c r="F253" s="249" t="s">
        <v>606</v>
      </c>
      <c r="G253" s="250">
        <v>2022</v>
      </c>
      <c r="H253" s="249" t="s">
        <v>1469</v>
      </c>
      <c r="I253" s="249" t="s">
        <v>445</v>
      </c>
    </row>
    <row r="254" spans="1:9" ht="13">
      <c r="A254" s="248" t="str">
        <f t="shared" si="3"/>
        <v>画像情報処理研究【530201003301】</v>
      </c>
      <c r="B254" s="249" t="s">
        <v>448</v>
      </c>
      <c r="C254" s="249" t="s">
        <v>661</v>
      </c>
      <c r="D254" s="249" t="s">
        <v>19</v>
      </c>
      <c r="E254" s="249" t="s">
        <v>1470</v>
      </c>
      <c r="F254" s="249" t="s">
        <v>606</v>
      </c>
      <c r="G254" s="250">
        <v>2022</v>
      </c>
      <c r="H254" s="249" t="s">
        <v>1470</v>
      </c>
      <c r="I254" s="249" t="s">
        <v>447</v>
      </c>
    </row>
    <row r="255" spans="1:9" ht="13">
      <c r="A255" s="248" t="str">
        <f t="shared" si="3"/>
        <v>放射線応用物理学研究【530201003601】</v>
      </c>
      <c r="B255" s="249" t="s">
        <v>450</v>
      </c>
      <c r="C255" s="249" t="s">
        <v>661</v>
      </c>
      <c r="D255" s="249" t="s">
        <v>19</v>
      </c>
      <c r="E255" s="249" t="s">
        <v>1471</v>
      </c>
      <c r="F255" s="249" t="s">
        <v>606</v>
      </c>
      <c r="G255" s="250">
        <v>2022</v>
      </c>
      <c r="H255" s="249" t="s">
        <v>1471</v>
      </c>
      <c r="I255" s="249" t="s">
        <v>449</v>
      </c>
    </row>
    <row r="256" spans="1:9" ht="13">
      <c r="A256" s="248" t="str">
        <f t="shared" si="3"/>
        <v>素粒子実験研究【530201003701】</v>
      </c>
      <c r="B256" s="249" t="s">
        <v>1472</v>
      </c>
      <c r="C256" s="249" t="s">
        <v>661</v>
      </c>
      <c r="D256" s="249" t="s">
        <v>19</v>
      </c>
      <c r="E256" s="249" t="s">
        <v>1473</v>
      </c>
      <c r="F256" s="249" t="s">
        <v>606</v>
      </c>
      <c r="G256" s="250">
        <v>2022</v>
      </c>
      <c r="H256" s="249" t="s">
        <v>1473</v>
      </c>
      <c r="I256" s="249" t="s">
        <v>451</v>
      </c>
    </row>
    <row r="257" spans="1:9" ht="13">
      <c r="A257" s="248" t="str">
        <f t="shared" si="3"/>
        <v>レーザー量子物理研究【530201003901】</v>
      </c>
      <c r="B257" s="249" t="s">
        <v>453</v>
      </c>
      <c r="C257" s="249" t="s">
        <v>661</v>
      </c>
      <c r="D257" s="249" t="s">
        <v>19</v>
      </c>
      <c r="E257" s="249" t="s">
        <v>1474</v>
      </c>
      <c r="F257" s="249" t="s">
        <v>606</v>
      </c>
      <c r="G257" s="250">
        <v>2022</v>
      </c>
      <c r="H257" s="249" t="s">
        <v>1474</v>
      </c>
      <c r="I257" s="249" t="s">
        <v>452</v>
      </c>
    </row>
    <row r="258" spans="1:9" ht="13">
      <c r="A258" s="248" t="str">
        <f t="shared" si="3"/>
        <v>量子光学研究【530201004001】</v>
      </c>
      <c r="B258" s="249" t="s">
        <v>455</v>
      </c>
      <c r="C258" s="249" t="s">
        <v>661</v>
      </c>
      <c r="D258" s="249" t="s">
        <v>19</v>
      </c>
      <c r="E258" s="249" t="s">
        <v>1475</v>
      </c>
      <c r="F258" s="249" t="s">
        <v>606</v>
      </c>
      <c r="G258" s="250">
        <v>2022</v>
      </c>
      <c r="H258" s="249" t="s">
        <v>1475</v>
      </c>
      <c r="I258" s="249" t="s">
        <v>454</v>
      </c>
    </row>
    <row r="259" spans="1:9" ht="13">
      <c r="A259" s="248" t="str">
        <f t="shared" ref="A259:A322" si="4">I259&amp;"【"&amp;E259&amp;F259&amp;"】"</f>
        <v>量子相関物理研究【530201004101】</v>
      </c>
      <c r="B259" s="249" t="s">
        <v>457</v>
      </c>
      <c r="C259" s="249" t="s">
        <v>661</v>
      </c>
      <c r="D259" s="249" t="s">
        <v>19</v>
      </c>
      <c r="E259" s="249" t="s">
        <v>1476</v>
      </c>
      <c r="F259" s="249" t="s">
        <v>606</v>
      </c>
      <c r="G259" s="250">
        <v>2022</v>
      </c>
      <c r="H259" s="249" t="s">
        <v>1476</v>
      </c>
      <c r="I259" s="249" t="s">
        <v>456</v>
      </c>
    </row>
    <row r="260" spans="1:9" ht="13">
      <c r="A260" s="248" t="str">
        <f t="shared" si="4"/>
        <v>非線形物理学研究【530201004201】</v>
      </c>
      <c r="B260" s="249" t="s">
        <v>459</v>
      </c>
      <c r="C260" s="249" t="s">
        <v>661</v>
      </c>
      <c r="D260" s="249" t="s">
        <v>19</v>
      </c>
      <c r="E260" s="249" t="s">
        <v>1477</v>
      </c>
      <c r="F260" s="249" t="s">
        <v>606</v>
      </c>
      <c r="G260" s="250">
        <v>2022</v>
      </c>
      <c r="H260" s="249" t="s">
        <v>1477</v>
      </c>
      <c r="I260" s="249" t="s">
        <v>458</v>
      </c>
    </row>
    <row r="261" spans="1:9" ht="13">
      <c r="A261" s="248" t="str">
        <f t="shared" si="4"/>
        <v>電子相関物理研究【530201004301】</v>
      </c>
      <c r="B261" s="249" t="s">
        <v>1478</v>
      </c>
      <c r="C261" s="249" t="s">
        <v>661</v>
      </c>
      <c r="D261" s="249" t="s">
        <v>19</v>
      </c>
      <c r="E261" s="249" t="s">
        <v>1479</v>
      </c>
      <c r="F261" s="249" t="s">
        <v>606</v>
      </c>
      <c r="G261" s="250">
        <v>2022</v>
      </c>
      <c r="H261" s="249" t="s">
        <v>1479</v>
      </c>
      <c r="I261" s="249" t="s">
        <v>460</v>
      </c>
    </row>
    <row r="262" spans="1:9" ht="13">
      <c r="A262" s="248" t="str">
        <f t="shared" si="4"/>
        <v>表面・界面非平衡物理学研究【530201004401】</v>
      </c>
      <c r="B262" s="249" t="s">
        <v>462</v>
      </c>
      <c r="C262" s="249" t="s">
        <v>661</v>
      </c>
      <c r="D262" s="249" t="s">
        <v>19</v>
      </c>
      <c r="E262" s="249" t="s">
        <v>1480</v>
      </c>
      <c r="F262" s="249" t="s">
        <v>606</v>
      </c>
      <c r="G262" s="250">
        <v>2022</v>
      </c>
      <c r="H262" s="249" t="s">
        <v>1480</v>
      </c>
      <c r="I262" s="249" t="s">
        <v>461</v>
      </c>
    </row>
    <row r="263" spans="1:9" ht="13">
      <c r="A263" s="248" t="str">
        <f t="shared" si="4"/>
        <v>創発物性物理研究【530201004601】</v>
      </c>
      <c r="B263" s="249" t="s">
        <v>464</v>
      </c>
      <c r="C263" s="249" t="s">
        <v>661</v>
      </c>
      <c r="D263" s="249" t="s">
        <v>19</v>
      </c>
      <c r="E263" s="249" t="s">
        <v>1481</v>
      </c>
      <c r="F263" s="249" t="s">
        <v>606</v>
      </c>
      <c r="G263" s="250">
        <v>2022</v>
      </c>
      <c r="H263" s="249" t="s">
        <v>1481</v>
      </c>
      <c r="I263" s="249" t="s">
        <v>463</v>
      </c>
    </row>
    <row r="264" spans="1:9" ht="13">
      <c r="A264" s="248" t="str">
        <f t="shared" si="4"/>
        <v>集積光デバイス工学研究【530201004701】</v>
      </c>
      <c r="B264" s="249" t="s">
        <v>466</v>
      </c>
      <c r="C264" s="249" t="s">
        <v>661</v>
      </c>
      <c r="D264" s="249" t="s">
        <v>19</v>
      </c>
      <c r="E264" s="249" t="s">
        <v>1482</v>
      </c>
      <c r="F264" s="249" t="s">
        <v>606</v>
      </c>
      <c r="G264" s="250">
        <v>2022</v>
      </c>
      <c r="H264" s="249" t="s">
        <v>1482</v>
      </c>
      <c r="I264" s="249" t="s">
        <v>465</v>
      </c>
    </row>
    <row r="265" spans="1:9" ht="13">
      <c r="A265" s="248" t="str">
        <f t="shared" si="4"/>
        <v>観測宇宙物理学研究【530201004801】</v>
      </c>
      <c r="B265" s="249" t="s">
        <v>468</v>
      </c>
      <c r="C265" s="249" t="s">
        <v>661</v>
      </c>
      <c r="D265" s="249" t="s">
        <v>19</v>
      </c>
      <c r="E265" s="249" t="s">
        <v>1483</v>
      </c>
      <c r="F265" s="249" t="s">
        <v>606</v>
      </c>
      <c r="G265" s="250">
        <v>2022</v>
      </c>
      <c r="H265" s="249" t="s">
        <v>1483</v>
      </c>
      <c r="I265" s="249" t="s">
        <v>467</v>
      </c>
    </row>
    <row r="266" spans="1:9" ht="13">
      <c r="A266" s="248" t="str">
        <f t="shared" si="4"/>
        <v>数理物理学研究【530201004901】</v>
      </c>
      <c r="B266" s="249" t="s">
        <v>136</v>
      </c>
      <c r="C266" s="249" t="s">
        <v>661</v>
      </c>
      <c r="D266" s="249" t="s">
        <v>19</v>
      </c>
      <c r="E266" s="249" t="s">
        <v>1484</v>
      </c>
      <c r="F266" s="249" t="s">
        <v>606</v>
      </c>
      <c r="G266" s="250">
        <v>2022</v>
      </c>
      <c r="H266" s="249" t="s">
        <v>1484</v>
      </c>
      <c r="I266" s="249" t="s">
        <v>420</v>
      </c>
    </row>
    <row r="267" spans="1:9" ht="13">
      <c r="A267" s="248" t="str">
        <f t="shared" si="4"/>
        <v>理論宇宙物理学研究【530201005001】</v>
      </c>
      <c r="B267" s="249" t="s">
        <v>469</v>
      </c>
      <c r="C267" s="249" t="s">
        <v>661</v>
      </c>
      <c r="D267" s="249" t="s">
        <v>19</v>
      </c>
      <c r="E267" s="249" t="s">
        <v>1485</v>
      </c>
      <c r="F267" s="249" t="s">
        <v>606</v>
      </c>
      <c r="G267" s="250">
        <v>2022</v>
      </c>
      <c r="H267" s="249" t="s">
        <v>1485</v>
      </c>
      <c r="I267" s="249" t="s">
        <v>427</v>
      </c>
    </row>
    <row r="268" spans="1:9" ht="13">
      <c r="A268" s="248" t="str">
        <f t="shared" si="4"/>
        <v>低次元物理学研究【530201005101】</v>
      </c>
      <c r="B268" s="249" t="s">
        <v>471</v>
      </c>
      <c r="C268" s="249" t="s">
        <v>661</v>
      </c>
      <c r="D268" s="249" t="s">
        <v>19</v>
      </c>
      <c r="E268" s="249" t="s">
        <v>1486</v>
      </c>
      <c r="F268" s="249" t="s">
        <v>606</v>
      </c>
      <c r="G268" s="250">
        <v>2022</v>
      </c>
      <c r="H268" s="249" t="s">
        <v>1486</v>
      </c>
      <c r="I268" s="249" t="s">
        <v>470</v>
      </c>
    </row>
    <row r="269" spans="1:9" ht="13">
      <c r="A269" s="248" t="str">
        <f t="shared" si="4"/>
        <v>構造化学研究【530202000201】</v>
      </c>
      <c r="B269" s="249" t="s">
        <v>473</v>
      </c>
      <c r="C269" s="249" t="s">
        <v>661</v>
      </c>
      <c r="D269" s="249" t="s">
        <v>20</v>
      </c>
      <c r="E269" s="249" t="s">
        <v>1487</v>
      </c>
      <c r="F269" s="249" t="s">
        <v>606</v>
      </c>
      <c r="G269" s="250">
        <v>2022</v>
      </c>
      <c r="H269" s="249" t="s">
        <v>1487</v>
      </c>
      <c r="I269" s="249" t="s">
        <v>472</v>
      </c>
    </row>
    <row r="270" spans="1:9" ht="13">
      <c r="A270" s="248" t="str">
        <f t="shared" si="4"/>
        <v>電子状態理論研究【530202000301】</v>
      </c>
      <c r="B270" s="249" t="s">
        <v>475</v>
      </c>
      <c r="C270" s="249" t="s">
        <v>661</v>
      </c>
      <c r="D270" s="249" t="s">
        <v>20</v>
      </c>
      <c r="E270" s="249" t="s">
        <v>1488</v>
      </c>
      <c r="F270" s="249" t="s">
        <v>606</v>
      </c>
      <c r="G270" s="250">
        <v>2022</v>
      </c>
      <c r="H270" s="249" t="s">
        <v>1488</v>
      </c>
      <c r="I270" s="249" t="s">
        <v>474</v>
      </c>
    </row>
    <row r="271" spans="1:9" ht="13">
      <c r="A271" s="248" t="str">
        <f t="shared" si="4"/>
        <v>化学合成法研究【530202000401】</v>
      </c>
      <c r="B271" s="249" t="s">
        <v>1489</v>
      </c>
      <c r="C271" s="249" t="s">
        <v>661</v>
      </c>
      <c r="D271" s="249" t="s">
        <v>20</v>
      </c>
      <c r="E271" s="249" t="s">
        <v>1490</v>
      </c>
      <c r="F271" s="249" t="s">
        <v>606</v>
      </c>
      <c r="G271" s="250">
        <v>2022</v>
      </c>
      <c r="H271" s="249" t="s">
        <v>1490</v>
      </c>
      <c r="I271" s="249" t="s">
        <v>476</v>
      </c>
    </row>
    <row r="272" spans="1:9" ht="13">
      <c r="A272" s="248" t="str">
        <f t="shared" si="4"/>
        <v>機能有機化学研究【530202000501】</v>
      </c>
      <c r="B272" s="249" t="s">
        <v>478</v>
      </c>
      <c r="C272" s="249" t="s">
        <v>661</v>
      </c>
      <c r="D272" s="249" t="s">
        <v>20</v>
      </c>
      <c r="E272" s="249" t="s">
        <v>1491</v>
      </c>
      <c r="F272" s="249" t="s">
        <v>606</v>
      </c>
      <c r="G272" s="250">
        <v>2022</v>
      </c>
      <c r="H272" s="249" t="s">
        <v>1491</v>
      </c>
      <c r="I272" s="249" t="s">
        <v>477</v>
      </c>
    </row>
    <row r="273" spans="1:9" ht="13">
      <c r="A273" s="248" t="str">
        <f t="shared" si="4"/>
        <v>反応有機化学研究【530202000601】</v>
      </c>
      <c r="B273" s="249" t="s">
        <v>480</v>
      </c>
      <c r="C273" s="249" t="s">
        <v>661</v>
      </c>
      <c r="D273" s="249" t="s">
        <v>20</v>
      </c>
      <c r="E273" s="249" t="s">
        <v>1492</v>
      </c>
      <c r="F273" s="249" t="s">
        <v>606</v>
      </c>
      <c r="G273" s="250">
        <v>2022</v>
      </c>
      <c r="H273" s="249" t="s">
        <v>1492</v>
      </c>
      <c r="I273" s="249" t="s">
        <v>479</v>
      </c>
    </row>
    <row r="274" spans="1:9" ht="13">
      <c r="A274" s="248" t="str">
        <f t="shared" si="4"/>
        <v>無機反応化学研究【530202000801】</v>
      </c>
      <c r="B274" s="249" t="s">
        <v>482</v>
      </c>
      <c r="C274" s="249" t="s">
        <v>661</v>
      </c>
      <c r="D274" s="249" t="s">
        <v>20</v>
      </c>
      <c r="E274" s="249" t="s">
        <v>1493</v>
      </c>
      <c r="F274" s="249" t="s">
        <v>606</v>
      </c>
      <c r="G274" s="250">
        <v>2022</v>
      </c>
      <c r="H274" s="249" t="s">
        <v>1493</v>
      </c>
      <c r="I274" s="249" t="s">
        <v>481</v>
      </c>
    </row>
    <row r="275" spans="1:9" ht="13">
      <c r="A275" s="248" t="str">
        <f t="shared" si="4"/>
        <v>錯体化学研究【530202000901】</v>
      </c>
      <c r="B275" s="249" t="s">
        <v>484</v>
      </c>
      <c r="C275" s="249" t="s">
        <v>661</v>
      </c>
      <c r="D275" s="249" t="s">
        <v>20</v>
      </c>
      <c r="E275" s="249" t="s">
        <v>1494</v>
      </c>
      <c r="F275" s="249" t="s">
        <v>606</v>
      </c>
      <c r="G275" s="250">
        <v>2022</v>
      </c>
      <c r="H275" s="249" t="s">
        <v>1494</v>
      </c>
      <c r="I275" s="249" t="s">
        <v>483</v>
      </c>
    </row>
    <row r="276" spans="1:9" ht="13">
      <c r="A276" s="248" t="str">
        <f t="shared" si="4"/>
        <v>生物分子化学研究【530202001101】</v>
      </c>
      <c r="B276" s="249" t="s">
        <v>486</v>
      </c>
      <c r="C276" s="249" t="s">
        <v>661</v>
      </c>
      <c r="D276" s="249" t="s">
        <v>20</v>
      </c>
      <c r="E276" s="249" t="s">
        <v>1495</v>
      </c>
      <c r="F276" s="249" t="s">
        <v>606</v>
      </c>
      <c r="G276" s="250">
        <v>2022</v>
      </c>
      <c r="H276" s="249" t="s">
        <v>1495</v>
      </c>
      <c r="I276" s="249" t="s">
        <v>485</v>
      </c>
    </row>
    <row r="277" spans="1:9" ht="13">
      <c r="A277" s="248" t="str">
        <f t="shared" si="4"/>
        <v>ケミカルバイオロジー研究【530202001201】</v>
      </c>
      <c r="B277" s="249" t="s">
        <v>488</v>
      </c>
      <c r="C277" s="249" t="s">
        <v>661</v>
      </c>
      <c r="D277" s="249" t="s">
        <v>20</v>
      </c>
      <c r="E277" s="249" t="s">
        <v>1496</v>
      </c>
      <c r="F277" s="249" t="s">
        <v>606</v>
      </c>
      <c r="G277" s="250">
        <v>2022</v>
      </c>
      <c r="H277" s="249" t="s">
        <v>1496</v>
      </c>
      <c r="I277" s="249" t="s">
        <v>487</v>
      </c>
    </row>
    <row r="278" spans="1:9" ht="13">
      <c r="A278" s="248" t="str">
        <f t="shared" si="4"/>
        <v>分子生物学研究【530202001401】</v>
      </c>
      <c r="B278" s="249" t="s">
        <v>490</v>
      </c>
      <c r="C278" s="249" t="s">
        <v>661</v>
      </c>
      <c r="D278" s="249" t="s">
        <v>20</v>
      </c>
      <c r="E278" s="249" t="s">
        <v>1497</v>
      </c>
      <c r="F278" s="249" t="s">
        <v>606</v>
      </c>
      <c r="G278" s="250">
        <v>2022</v>
      </c>
      <c r="H278" s="249" t="s">
        <v>1497</v>
      </c>
      <c r="I278" s="249" t="s">
        <v>489</v>
      </c>
    </row>
    <row r="279" spans="1:9" ht="13">
      <c r="A279" s="248" t="str">
        <f t="shared" si="4"/>
        <v>光物理化学研究【530202001501】</v>
      </c>
      <c r="B279" s="249" t="s">
        <v>492</v>
      </c>
      <c r="C279" s="249" t="s">
        <v>661</v>
      </c>
      <c r="D279" s="249" t="s">
        <v>20</v>
      </c>
      <c r="E279" s="249" t="s">
        <v>1498</v>
      </c>
      <c r="F279" s="249" t="s">
        <v>606</v>
      </c>
      <c r="G279" s="250">
        <v>2022</v>
      </c>
      <c r="H279" s="249" t="s">
        <v>1498</v>
      </c>
      <c r="I279" s="249" t="s">
        <v>491</v>
      </c>
    </row>
    <row r="280" spans="1:9" ht="13">
      <c r="A280" s="248" t="str">
        <f t="shared" si="4"/>
        <v>ケム・インフォマティクス研究【530202001801】</v>
      </c>
      <c r="B280" s="249" t="s">
        <v>1499</v>
      </c>
      <c r="C280" s="249" t="s">
        <v>661</v>
      </c>
      <c r="D280" s="249" t="s">
        <v>20</v>
      </c>
      <c r="E280" s="249" t="s">
        <v>1500</v>
      </c>
      <c r="F280" s="249" t="s">
        <v>606</v>
      </c>
      <c r="G280" s="250">
        <v>2022</v>
      </c>
      <c r="H280" s="249" t="s">
        <v>1500</v>
      </c>
      <c r="I280" s="249" t="s">
        <v>1501</v>
      </c>
    </row>
    <row r="281" spans="1:9" ht="13">
      <c r="A281" s="248" t="str">
        <f t="shared" si="4"/>
        <v>先端光物理化学研究【530202001901】</v>
      </c>
      <c r="B281" s="249" t="s">
        <v>1502</v>
      </c>
      <c r="C281" s="249" t="s">
        <v>661</v>
      </c>
      <c r="D281" s="249" t="s">
        <v>20</v>
      </c>
      <c r="E281" s="249" t="s">
        <v>1503</v>
      </c>
      <c r="F281" s="249" t="s">
        <v>606</v>
      </c>
      <c r="G281" s="250">
        <v>2022</v>
      </c>
      <c r="H281" s="249" t="s">
        <v>1503</v>
      </c>
      <c r="I281" s="249" t="s">
        <v>1504</v>
      </c>
    </row>
    <row r="282" spans="1:9" ht="13">
      <c r="A282" s="248" t="str">
        <f t="shared" si="4"/>
        <v>有機合成法研究【530202002001】</v>
      </c>
      <c r="B282" s="249" t="s">
        <v>1505</v>
      </c>
      <c r="C282" s="249" t="s">
        <v>661</v>
      </c>
      <c r="D282" s="249" t="s">
        <v>20</v>
      </c>
      <c r="E282" s="249" t="s">
        <v>1506</v>
      </c>
      <c r="F282" s="249" t="s">
        <v>606</v>
      </c>
      <c r="G282" s="250">
        <v>2022</v>
      </c>
      <c r="H282" s="249" t="s">
        <v>1506</v>
      </c>
      <c r="I282" s="249" t="s">
        <v>1507</v>
      </c>
    </row>
    <row r="283" spans="1:9" ht="13">
      <c r="A283" s="248" t="str">
        <f t="shared" si="4"/>
        <v>無機合成化学研究【530203000101】</v>
      </c>
      <c r="B283" s="249" t="s">
        <v>733</v>
      </c>
      <c r="C283" s="249" t="s">
        <v>661</v>
      </c>
      <c r="D283" s="249" t="s">
        <v>21</v>
      </c>
      <c r="E283" s="249" t="s">
        <v>1508</v>
      </c>
      <c r="F283" s="249" t="s">
        <v>606</v>
      </c>
      <c r="G283" s="250">
        <v>2022</v>
      </c>
      <c r="H283" s="249" t="s">
        <v>1508</v>
      </c>
      <c r="I283" s="249" t="s">
        <v>493</v>
      </c>
    </row>
    <row r="284" spans="1:9" ht="13">
      <c r="A284" s="248" t="str">
        <f t="shared" si="4"/>
        <v>無機合成化学研究【530203000201】</v>
      </c>
      <c r="B284" s="249" t="s">
        <v>1509</v>
      </c>
      <c r="C284" s="249" t="s">
        <v>661</v>
      </c>
      <c r="D284" s="249" t="s">
        <v>21</v>
      </c>
      <c r="E284" s="249" t="s">
        <v>1510</v>
      </c>
      <c r="F284" s="249" t="s">
        <v>606</v>
      </c>
      <c r="G284" s="250">
        <v>2022</v>
      </c>
      <c r="H284" s="249" t="s">
        <v>1510</v>
      </c>
      <c r="I284" s="249" t="s">
        <v>493</v>
      </c>
    </row>
    <row r="285" spans="1:9" ht="13">
      <c r="A285" s="248" t="str">
        <f t="shared" si="4"/>
        <v>高分子化学研究【530203000401】</v>
      </c>
      <c r="B285" s="249" t="s">
        <v>1511</v>
      </c>
      <c r="C285" s="249" t="s">
        <v>661</v>
      </c>
      <c r="D285" s="249" t="s">
        <v>21</v>
      </c>
      <c r="E285" s="249" t="s">
        <v>1512</v>
      </c>
      <c r="F285" s="249" t="s">
        <v>606</v>
      </c>
      <c r="G285" s="250">
        <v>2022</v>
      </c>
      <c r="H285" s="249" t="s">
        <v>1512</v>
      </c>
      <c r="I285" s="249" t="s">
        <v>494</v>
      </c>
    </row>
    <row r="286" spans="1:9" ht="13">
      <c r="A286" s="248" t="str">
        <f t="shared" si="4"/>
        <v>触媒化学研究【530203000501】</v>
      </c>
      <c r="B286" s="249" t="s">
        <v>497</v>
      </c>
      <c r="C286" s="249" t="s">
        <v>661</v>
      </c>
      <c r="D286" s="249" t="s">
        <v>21</v>
      </c>
      <c r="E286" s="249" t="s">
        <v>1513</v>
      </c>
      <c r="F286" s="249" t="s">
        <v>606</v>
      </c>
      <c r="G286" s="250">
        <v>2022</v>
      </c>
      <c r="H286" s="249" t="s">
        <v>1513</v>
      </c>
      <c r="I286" s="249" t="s">
        <v>496</v>
      </c>
    </row>
    <row r="287" spans="1:9" ht="13">
      <c r="A287" s="248" t="str">
        <f t="shared" si="4"/>
        <v>触媒化学研究【530203000601】</v>
      </c>
      <c r="B287" s="249" t="s">
        <v>498</v>
      </c>
      <c r="C287" s="249" t="s">
        <v>661</v>
      </c>
      <c r="D287" s="249" t="s">
        <v>21</v>
      </c>
      <c r="E287" s="249" t="s">
        <v>1514</v>
      </c>
      <c r="F287" s="249" t="s">
        <v>606</v>
      </c>
      <c r="G287" s="250">
        <v>2022</v>
      </c>
      <c r="H287" s="249" t="s">
        <v>1514</v>
      </c>
      <c r="I287" s="249" t="s">
        <v>496</v>
      </c>
    </row>
    <row r="288" spans="1:9" ht="13">
      <c r="A288" s="248" t="str">
        <f t="shared" si="4"/>
        <v>応用生物化学研究【530203000701】</v>
      </c>
      <c r="B288" s="249" t="s">
        <v>1515</v>
      </c>
      <c r="C288" s="249" t="s">
        <v>661</v>
      </c>
      <c r="D288" s="249" t="s">
        <v>21</v>
      </c>
      <c r="E288" s="249" t="s">
        <v>1516</v>
      </c>
      <c r="F288" s="249" t="s">
        <v>606</v>
      </c>
      <c r="G288" s="250">
        <v>2022</v>
      </c>
      <c r="H288" s="249" t="s">
        <v>1516</v>
      </c>
      <c r="I288" s="249" t="s">
        <v>499</v>
      </c>
    </row>
    <row r="289" spans="1:9" ht="13">
      <c r="A289" s="248" t="str">
        <f t="shared" si="4"/>
        <v>応用生物化学研究【530203000801】</v>
      </c>
      <c r="B289" s="249" t="s">
        <v>500</v>
      </c>
      <c r="C289" s="249" t="s">
        <v>661</v>
      </c>
      <c r="D289" s="249" t="s">
        <v>21</v>
      </c>
      <c r="E289" s="249" t="s">
        <v>1517</v>
      </c>
      <c r="F289" s="249" t="s">
        <v>606</v>
      </c>
      <c r="G289" s="250">
        <v>2022</v>
      </c>
      <c r="H289" s="249" t="s">
        <v>1517</v>
      </c>
      <c r="I289" s="249" t="s">
        <v>499</v>
      </c>
    </row>
    <row r="290" spans="1:9" ht="13">
      <c r="A290" s="248" t="str">
        <f t="shared" si="4"/>
        <v>応用電気化学研究【530203000901】</v>
      </c>
      <c r="B290" s="249" t="s">
        <v>502</v>
      </c>
      <c r="C290" s="249" t="s">
        <v>661</v>
      </c>
      <c r="D290" s="249" t="s">
        <v>21</v>
      </c>
      <c r="E290" s="249" t="s">
        <v>1518</v>
      </c>
      <c r="F290" s="249" t="s">
        <v>606</v>
      </c>
      <c r="G290" s="250">
        <v>2022</v>
      </c>
      <c r="H290" s="249" t="s">
        <v>1518</v>
      </c>
      <c r="I290" s="249" t="s">
        <v>501</v>
      </c>
    </row>
    <row r="291" spans="1:9" ht="13">
      <c r="A291" s="248" t="str">
        <f t="shared" si="4"/>
        <v>機能表面化学研究　【530203001001】</v>
      </c>
      <c r="B291" s="249" t="s">
        <v>504</v>
      </c>
      <c r="C291" s="249" t="s">
        <v>661</v>
      </c>
      <c r="D291" s="249" t="s">
        <v>21</v>
      </c>
      <c r="E291" s="249" t="s">
        <v>1519</v>
      </c>
      <c r="F291" s="249" t="s">
        <v>606</v>
      </c>
      <c r="G291" s="250">
        <v>2022</v>
      </c>
      <c r="H291" s="249" t="s">
        <v>1519</v>
      </c>
      <c r="I291" s="249" t="s">
        <v>503</v>
      </c>
    </row>
    <row r="292" spans="1:9" ht="13">
      <c r="A292" s="248" t="str">
        <f t="shared" si="4"/>
        <v>化学工学研究【530203001201】</v>
      </c>
      <c r="B292" s="249" t="s">
        <v>506</v>
      </c>
      <c r="C292" s="249" t="s">
        <v>661</v>
      </c>
      <c r="D292" s="249" t="s">
        <v>21</v>
      </c>
      <c r="E292" s="249" t="s">
        <v>1520</v>
      </c>
      <c r="F292" s="249" t="s">
        <v>606</v>
      </c>
      <c r="G292" s="250">
        <v>2022</v>
      </c>
      <c r="H292" s="249" t="s">
        <v>1520</v>
      </c>
      <c r="I292" s="249" t="s">
        <v>505</v>
      </c>
    </row>
    <row r="293" spans="1:9" ht="13">
      <c r="A293" s="248" t="str">
        <f t="shared" si="4"/>
        <v>有機合成化学研究【530203001301】</v>
      </c>
      <c r="B293" s="249" t="s">
        <v>508</v>
      </c>
      <c r="C293" s="249" t="s">
        <v>661</v>
      </c>
      <c r="D293" s="249" t="s">
        <v>21</v>
      </c>
      <c r="E293" s="249" t="s">
        <v>1521</v>
      </c>
      <c r="F293" s="249" t="s">
        <v>606</v>
      </c>
      <c r="G293" s="250">
        <v>2022</v>
      </c>
      <c r="H293" s="249" t="s">
        <v>1521</v>
      </c>
      <c r="I293" s="249" t="s">
        <v>507</v>
      </c>
    </row>
    <row r="294" spans="1:9" ht="13">
      <c r="A294" s="248" t="str">
        <f t="shared" si="4"/>
        <v>有機合成化学研究【530203001401】</v>
      </c>
      <c r="B294" s="249" t="s">
        <v>509</v>
      </c>
      <c r="C294" s="249" t="s">
        <v>661</v>
      </c>
      <c r="D294" s="249" t="s">
        <v>21</v>
      </c>
      <c r="E294" s="249" t="s">
        <v>1522</v>
      </c>
      <c r="F294" s="249" t="s">
        <v>606</v>
      </c>
      <c r="G294" s="250">
        <v>2022</v>
      </c>
      <c r="H294" s="249" t="s">
        <v>1522</v>
      </c>
      <c r="I294" s="249" t="s">
        <v>507</v>
      </c>
    </row>
    <row r="295" spans="1:9" ht="13">
      <c r="A295" s="248" t="str">
        <f t="shared" si="4"/>
        <v>化学工学研究【530203001501】</v>
      </c>
      <c r="B295" s="249" t="s">
        <v>510</v>
      </c>
      <c r="C295" s="249" t="s">
        <v>661</v>
      </c>
      <c r="D295" s="249" t="s">
        <v>21</v>
      </c>
      <c r="E295" s="249" t="s">
        <v>1523</v>
      </c>
      <c r="F295" s="249" t="s">
        <v>606</v>
      </c>
      <c r="G295" s="250">
        <v>2022</v>
      </c>
      <c r="H295" s="249" t="s">
        <v>1523</v>
      </c>
      <c r="I295" s="249" t="s">
        <v>505</v>
      </c>
    </row>
    <row r="296" spans="1:9" ht="13">
      <c r="A296" s="248" t="str">
        <f t="shared" si="4"/>
        <v>エネルギーマテリアル研究【530203001601】</v>
      </c>
      <c r="B296" s="249" t="s">
        <v>1524</v>
      </c>
      <c r="C296" s="249" t="s">
        <v>661</v>
      </c>
      <c r="D296" s="249" t="s">
        <v>21</v>
      </c>
      <c r="E296" s="249" t="s">
        <v>1525</v>
      </c>
      <c r="F296" s="249" t="s">
        <v>606</v>
      </c>
      <c r="G296" s="250">
        <v>2022</v>
      </c>
      <c r="H296" s="249" t="s">
        <v>1525</v>
      </c>
      <c r="I296" s="249" t="s">
        <v>511</v>
      </c>
    </row>
    <row r="297" spans="1:9" ht="13">
      <c r="A297" s="248" t="str">
        <f t="shared" si="4"/>
        <v>高分子化学研究【530203001701】</v>
      </c>
      <c r="B297" s="249" t="s">
        <v>734</v>
      </c>
      <c r="C297" s="249" t="s">
        <v>661</v>
      </c>
      <c r="D297" s="249" t="s">
        <v>21</v>
      </c>
      <c r="E297" s="249" t="s">
        <v>1526</v>
      </c>
      <c r="F297" s="249" t="s">
        <v>606</v>
      </c>
      <c r="G297" s="250">
        <v>2022</v>
      </c>
      <c r="H297" s="249" t="s">
        <v>1526</v>
      </c>
      <c r="I297" s="249" t="s">
        <v>494</v>
      </c>
    </row>
    <row r="298" spans="1:9" ht="13">
      <c r="A298" s="248" t="str">
        <f t="shared" si="4"/>
        <v>環境生命科学研究【530204000101】</v>
      </c>
      <c r="B298" s="249" t="s">
        <v>1527</v>
      </c>
      <c r="C298" s="249" t="s">
        <v>661</v>
      </c>
      <c r="D298" s="249" t="s">
        <v>22</v>
      </c>
      <c r="E298" s="249" t="s">
        <v>1528</v>
      </c>
      <c r="F298" s="249" t="s">
        <v>606</v>
      </c>
      <c r="G298" s="250">
        <v>2022</v>
      </c>
      <c r="H298" s="249" t="s">
        <v>1528</v>
      </c>
      <c r="I298" s="249" t="s">
        <v>512</v>
      </c>
    </row>
    <row r="299" spans="1:9" ht="13">
      <c r="A299" s="248" t="str">
        <f t="shared" si="4"/>
        <v>生体分子集合科学研究【530204000201】</v>
      </c>
      <c r="B299" s="249" t="s">
        <v>1529</v>
      </c>
      <c r="C299" s="249" t="s">
        <v>661</v>
      </c>
      <c r="D299" s="249" t="s">
        <v>22</v>
      </c>
      <c r="E299" s="249" t="s">
        <v>1530</v>
      </c>
      <c r="F299" s="249" t="s">
        <v>606</v>
      </c>
      <c r="G299" s="250">
        <v>2022</v>
      </c>
      <c r="H299" s="249" t="s">
        <v>1530</v>
      </c>
      <c r="I299" s="249" t="s">
        <v>513</v>
      </c>
    </row>
    <row r="300" spans="1:9" ht="13">
      <c r="A300" s="248" t="str">
        <f t="shared" si="4"/>
        <v>生物物性科学研究【530204000301】</v>
      </c>
      <c r="B300" s="249" t="s">
        <v>515</v>
      </c>
      <c r="C300" s="249" t="s">
        <v>661</v>
      </c>
      <c r="D300" s="249" t="s">
        <v>22</v>
      </c>
      <c r="E300" s="249" t="s">
        <v>1531</v>
      </c>
      <c r="F300" s="249" t="s">
        <v>606</v>
      </c>
      <c r="G300" s="250">
        <v>2022</v>
      </c>
      <c r="H300" s="249" t="s">
        <v>1531</v>
      </c>
      <c r="I300" s="249" t="s">
        <v>514</v>
      </c>
    </row>
    <row r="301" spans="1:9" ht="13">
      <c r="A301" s="248" t="str">
        <f t="shared" si="4"/>
        <v>神経生理学研究【530204000401】</v>
      </c>
      <c r="B301" s="249" t="s">
        <v>1532</v>
      </c>
      <c r="C301" s="249" t="s">
        <v>661</v>
      </c>
      <c r="D301" s="249" t="s">
        <v>22</v>
      </c>
      <c r="E301" s="249" t="s">
        <v>1533</v>
      </c>
      <c r="F301" s="249" t="s">
        <v>606</v>
      </c>
      <c r="G301" s="250">
        <v>2022</v>
      </c>
      <c r="H301" s="249" t="s">
        <v>1533</v>
      </c>
      <c r="I301" s="249" t="s">
        <v>516</v>
      </c>
    </row>
    <row r="302" spans="1:9" ht="13">
      <c r="A302" s="248" t="str">
        <f t="shared" si="4"/>
        <v>分子脳神経科学研究【530204000501】</v>
      </c>
      <c r="B302" s="249" t="s">
        <v>1534</v>
      </c>
      <c r="C302" s="249" t="s">
        <v>661</v>
      </c>
      <c r="D302" s="249" t="s">
        <v>22</v>
      </c>
      <c r="E302" s="249" t="s">
        <v>1535</v>
      </c>
      <c r="F302" s="249" t="s">
        <v>606</v>
      </c>
      <c r="G302" s="250">
        <v>2022</v>
      </c>
      <c r="H302" s="249" t="s">
        <v>1535</v>
      </c>
      <c r="I302" s="249" t="s">
        <v>517</v>
      </c>
    </row>
    <row r="303" spans="1:9" ht="13">
      <c r="A303" s="248" t="str">
        <f t="shared" si="4"/>
        <v>分子病態医化学研究【530204000601】</v>
      </c>
      <c r="B303" s="249" t="s">
        <v>1536</v>
      </c>
      <c r="C303" s="249" t="s">
        <v>661</v>
      </c>
      <c r="D303" s="249" t="s">
        <v>22</v>
      </c>
      <c r="E303" s="249" t="s">
        <v>1537</v>
      </c>
      <c r="F303" s="249" t="s">
        <v>606</v>
      </c>
      <c r="G303" s="250">
        <v>2022</v>
      </c>
      <c r="H303" s="249" t="s">
        <v>1537</v>
      </c>
      <c r="I303" s="249" t="s">
        <v>518</v>
      </c>
    </row>
    <row r="304" spans="1:9" ht="13">
      <c r="A304" s="248" t="str">
        <f t="shared" si="4"/>
        <v>細胞情報学研究【530204000701】</v>
      </c>
      <c r="B304" s="249" t="s">
        <v>1538</v>
      </c>
      <c r="C304" s="249" t="s">
        <v>661</v>
      </c>
      <c r="D304" s="249" t="s">
        <v>22</v>
      </c>
      <c r="E304" s="249" t="s">
        <v>1539</v>
      </c>
      <c r="F304" s="249" t="s">
        <v>606</v>
      </c>
      <c r="G304" s="250">
        <v>2022</v>
      </c>
      <c r="H304" s="249" t="s">
        <v>1539</v>
      </c>
      <c r="I304" s="249" t="s">
        <v>519</v>
      </c>
    </row>
    <row r="305" spans="1:9" ht="13">
      <c r="A305" s="248" t="str">
        <f t="shared" si="4"/>
        <v>生命機能材料科学研究【530204000801】</v>
      </c>
      <c r="B305" s="249" t="s">
        <v>521</v>
      </c>
      <c r="C305" s="249" t="s">
        <v>661</v>
      </c>
      <c r="D305" s="249" t="s">
        <v>22</v>
      </c>
      <c r="E305" s="249" t="s">
        <v>1540</v>
      </c>
      <c r="F305" s="249" t="s">
        <v>606</v>
      </c>
      <c r="G305" s="250">
        <v>2022</v>
      </c>
      <c r="H305" s="249" t="s">
        <v>1540</v>
      </c>
      <c r="I305" s="249" t="s">
        <v>520</v>
      </c>
    </row>
    <row r="306" spans="1:9" ht="13">
      <c r="A306" s="248" t="str">
        <f t="shared" si="4"/>
        <v>生命分子工学研究【530204000901】</v>
      </c>
      <c r="B306" s="249" t="s">
        <v>1541</v>
      </c>
      <c r="C306" s="249" t="s">
        <v>661</v>
      </c>
      <c r="D306" s="249" t="s">
        <v>22</v>
      </c>
      <c r="E306" s="249" t="s">
        <v>1542</v>
      </c>
      <c r="F306" s="249" t="s">
        <v>606</v>
      </c>
      <c r="G306" s="250">
        <v>2022</v>
      </c>
      <c r="H306" s="249" t="s">
        <v>1542</v>
      </c>
      <c r="I306" s="249" t="s">
        <v>522</v>
      </c>
    </row>
    <row r="307" spans="1:9" ht="13">
      <c r="A307" s="248" t="str">
        <f t="shared" si="4"/>
        <v>細胞骨格ロジスティクス研究【530204001101】</v>
      </c>
      <c r="B307" s="249" t="s">
        <v>524</v>
      </c>
      <c r="C307" s="249" t="s">
        <v>661</v>
      </c>
      <c r="D307" s="249" t="s">
        <v>22</v>
      </c>
      <c r="E307" s="249" t="s">
        <v>1543</v>
      </c>
      <c r="F307" s="249" t="s">
        <v>606</v>
      </c>
      <c r="G307" s="250">
        <v>2022</v>
      </c>
      <c r="H307" s="249" t="s">
        <v>1543</v>
      </c>
      <c r="I307" s="249" t="s">
        <v>523</v>
      </c>
    </row>
    <row r="308" spans="1:9" ht="13">
      <c r="A308" s="248" t="str">
        <f t="shared" si="4"/>
        <v>超電導応用研究【530205000201】</v>
      </c>
      <c r="B308" s="249" t="s">
        <v>526</v>
      </c>
      <c r="C308" s="249" t="s">
        <v>661</v>
      </c>
      <c r="D308" s="249" t="s">
        <v>662</v>
      </c>
      <c r="E308" s="249" t="s">
        <v>1544</v>
      </c>
      <c r="F308" s="249" t="s">
        <v>606</v>
      </c>
      <c r="G308" s="250">
        <v>2022</v>
      </c>
      <c r="H308" s="249" t="s">
        <v>1544</v>
      </c>
      <c r="I308" s="249" t="s">
        <v>525</v>
      </c>
    </row>
    <row r="309" spans="1:9" ht="13">
      <c r="A309" s="248" t="str">
        <f t="shared" si="4"/>
        <v>コンピュータ援用電磁工学研究【530205000701】</v>
      </c>
      <c r="B309" s="249" t="s">
        <v>528</v>
      </c>
      <c r="C309" s="249" t="s">
        <v>661</v>
      </c>
      <c r="D309" s="249" t="s">
        <v>662</v>
      </c>
      <c r="E309" s="249" t="s">
        <v>1545</v>
      </c>
      <c r="F309" s="249" t="s">
        <v>606</v>
      </c>
      <c r="G309" s="250">
        <v>2022</v>
      </c>
      <c r="H309" s="249" t="s">
        <v>1545</v>
      </c>
      <c r="I309" s="249" t="s">
        <v>527</v>
      </c>
    </row>
    <row r="310" spans="1:9" ht="13">
      <c r="A310" s="248" t="str">
        <f t="shared" si="4"/>
        <v>アドバンス制御研究【530205000901】</v>
      </c>
      <c r="B310" s="249" t="s">
        <v>530</v>
      </c>
      <c r="C310" s="249" t="s">
        <v>661</v>
      </c>
      <c r="D310" s="249" t="s">
        <v>662</v>
      </c>
      <c r="E310" s="249" t="s">
        <v>1546</v>
      </c>
      <c r="F310" s="249" t="s">
        <v>606</v>
      </c>
      <c r="G310" s="250">
        <v>2022</v>
      </c>
      <c r="H310" s="249" t="s">
        <v>1546</v>
      </c>
      <c r="I310" s="249" t="s">
        <v>529</v>
      </c>
    </row>
    <row r="311" spans="1:9" ht="13">
      <c r="A311" s="248" t="str">
        <f t="shared" si="4"/>
        <v>情報学習システム研究【530205001101】</v>
      </c>
      <c r="B311" s="249" t="s">
        <v>532</v>
      </c>
      <c r="C311" s="249" t="s">
        <v>661</v>
      </c>
      <c r="D311" s="249" t="s">
        <v>662</v>
      </c>
      <c r="E311" s="249" t="s">
        <v>1547</v>
      </c>
      <c r="F311" s="249" t="s">
        <v>606</v>
      </c>
      <c r="G311" s="250">
        <v>2022</v>
      </c>
      <c r="H311" s="249" t="s">
        <v>1547</v>
      </c>
      <c r="I311" s="249" t="s">
        <v>531</v>
      </c>
    </row>
    <row r="312" spans="1:9" ht="13">
      <c r="A312" s="248" t="str">
        <f t="shared" si="4"/>
        <v>光物性工学研究【530205001501】</v>
      </c>
      <c r="B312" s="249" t="s">
        <v>534</v>
      </c>
      <c r="C312" s="249" t="s">
        <v>661</v>
      </c>
      <c r="D312" s="249" t="s">
        <v>662</v>
      </c>
      <c r="E312" s="249" t="s">
        <v>1548</v>
      </c>
      <c r="F312" s="249" t="s">
        <v>606</v>
      </c>
      <c r="G312" s="250">
        <v>2022</v>
      </c>
      <c r="H312" s="249" t="s">
        <v>1548</v>
      </c>
      <c r="I312" s="249" t="s">
        <v>533</v>
      </c>
    </row>
    <row r="313" spans="1:9" ht="13">
      <c r="A313" s="248" t="str">
        <f t="shared" si="4"/>
        <v>生命システム研究【530205001601】</v>
      </c>
      <c r="B313" s="249" t="s">
        <v>536</v>
      </c>
      <c r="C313" s="249" t="s">
        <v>661</v>
      </c>
      <c r="D313" s="249" t="s">
        <v>662</v>
      </c>
      <c r="E313" s="249" t="s">
        <v>1549</v>
      </c>
      <c r="F313" s="249" t="s">
        <v>606</v>
      </c>
      <c r="G313" s="250">
        <v>2022</v>
      </c>
      <c r="H313" s="249" t="s">
        <v>1549</v>
      </c>
      <c r="I313" s="249" t="s">
        <v>535</v>
      </c>
    </row>
    <row r="314" spans="1:9" ht="13">
      <c r="A314" s="248" t="str">
        <f t="shared" si="4"/>
        <v>細胞分子ネットワーク研究【530205001701】</v>
      </c>
      <c r="B314" s="249" t="s">
        <v>538</v>
      </c>
      <c r="C314" s="249" t="s">
        <v>661</v>
      </c>
      <c r="D314" s="249" t="s">
        <v>662</v>
      </c>
      <c r="E314" s="249" t="s">
        <v>1550</v>
      </c>
      <c r="F314" s="249" t="s">
        <v>606</v>
      </c>
      <c r="G314" s="250">
        <v>2022</v>
      </c>
      <c r="H314" s="249" t="s">
        <v>1550</v>
      </c>
      <c r="I314" s="249" t="s">
        <v>537</v>
      </c>
    </row>
    <row r="315" spans="1:9" ht="13">
      <c r="A315" s="248" t="str">
        <f t="shared" si="4"/>
        <v>分子細胞生物学研究【530205001801】</v>
      </c>
      <c r="B315" s="249" t="s">
        <v>540</v>
      </c>
      <c r="C315" s="249" t="s">
        <v>661</v>
      </c>
      <c r="D315" s="249" t="s">
        <v>662</v>
      </c>
      <c r="E315" s="249" t="s">
        <v>1551</v>
      </c>
      <c r="F315" s="249" t="s">
        <v>606</v>
      </c>
      <c r="G315" s="250">
        <v>2022</v>
      </c>
      <c r="H315" s="249" t="s">
        <v>1551</v>
      </c>
      <c r="I315" s="249" t="s">
        <v>539</v>
      </c>
    </row>
    <row r="316" spans="1:9" ht="13">
      <c r="A316" s="248" t="str">
        <f t="shared" si="4"/>
        <v>確率的情報処理研究【530205001901】</v>
      </c>
      <c r="B316" s="249" t="s">
        <v>542</v>
      </c>
      <c r="C316" s="249" t="s">
        <v>661</v>
      </c>
      <c r="D316" s="249" t="s">
        <v>662</v>
      </c>
      <c r="E316" s="249" t="s">
        <v>1552</v>
      </c>
      <c r="F316" s="249" t="s">
        <v>606</v>
      </c>
      <c r="G316" s="250">
        <v>2022</v>
      </c>
      <c r="H316" s="249" t="s">
        <v>1552</v>
      </c>
      <c r="I316" s="249" t="s">
        <v>541</v>
      </c>
    </row>
    <row r="317" spans="1:9" ht="13">
      <c r="A317" s="248" t="str">
        <f t="shared" si="4"/>
        <v>電子・光子材料学研究【530205002001】</v>
      </c>
      <c r="B317" s="249" t="s">
        <v>544</v>
      </c>
      <c r="C317" s="249" t="s">
        <v>661</v>
      </c>
      <c r="D317" s="249" t="s">
        <v>662</v>
      </c>
      <c r="E317" s="249" t="s">
        <v>1553</v>
      </c>
      <c r="F317" s="249" t="s">
        <v>606</v>
      </c>
      <c r="G317" s="250">
        <v>2022</v>
      </c>
      <c r="H317" s="249" t="s">
        <v>1553</v>
      </c>
      <c r="I317" s="249" t="s">
        <v>543</v>
      </c>
    </row>
    <row r="318" spans="1:9" ht="13">
      <c r="A318" s="248" t="str">
        <f t="shared" si="4"/>
        <v>量子材料学研究【530205002101】</v>
      </c>
      <c r="B318" s="249" t="s">
        <v>546</v>
      </c>
      <c r="C318" s="249" t="s">
        <v>661</v>
      </c>
      <c r="D318" s="249" t="s">
        <v>662</v>
      </c>
      <c r="E318" s="249" t="s">
        <v>1554</v>
      </c>
      <c r="F318" s="249" t="s">
        <v>606</v>
      </c>
      <c r="G318" s="250">
        <v>2022</v>
      </c>
      <c r="H318" s="249" t="s">
        <v>1554</v>
      </c>
      <c r="I318" s="249" t="s">
        <v>545</v>
      </c>
    </row>
    <row r="319" spans="1:9" ht="13">
      <c r="A319" s="248" t="str">
        <f t="shared" si="4"/>
        <v>半導体工学研究【530205002201】</v>
      </c>
      <c r="B319" s="249" t="s">
        <v>548</v>
      </c>
      <c r="C319" s="249" t="s">
        <v>661</v>
      </c>
      <c r="D319" s="249" t="s">
        <v>662</v>
      </c>
      <c r="E319" s="249" t="s">
        <v>1555</v>
      </c>
      <c r="F319" s="249" t="s">
        <v>606</v>
      </c>
      <c r="G319" s="250">
        <v>2022</v>
      </c>
      <c r="H319" s="249" t="s">
        <v>1555</v>
      </c>
      <c r="I319" s="249" t="s">
        <v>547</v>
      </c>
    </row>
    <row r="320" spans="1:9" ht="13">
      <c r="A320" s="248" t="str">
        <f t="shared" si="4"/>
        <v>先進電気エネルギーシステム研究【530205002401】</v>
      </c>
      <c r="B320" s="249" t="s">
        <v>550</v>
      </c>
      <c r="C320" s="249" t="s">
        <v>661</v>
      </c>
      <c r="D320" s="249" t="s">
        <v>662</v>
      </c>
      <c r="E320" s="249" t="s">
        <v>1556</v>
      </c>
      <c r="F320" s="249" t="s">
        <v>606</v>
      </c>
      <c r="G320" s="250">
        <v>2022</v>
      </c>
      <c r="H320" s="249" t="s">
        <v>1556</v>
      </c>
      <c r="I320" s="249" t="s">
        <v>549</v>
      </c>
    </row>
    <row r="321" spans="1:9" ht="13">
      <c r="A321" s="248" t="str">
        <f t="shared" si="4"/>
        <v>バイオインフォマティクス研究【530205002601】</v>
      </c>
      <c r="B321" s="249" t="s">
        <v>551</v>
      </c>
      <c r="C321" s="249" t="s">
        <v>661</v>
      </c>
      <c r="D321" s="249" t="s">
        <v>662</v>
      </c>
      <c r="E321" s="249" t="s">
        <v>1557</v>
      </c>
      <c r="F321" s="249" t="s">
        <v>606</v>
      </c>
      <c r="G321" s="250">
        <v>2022</v>
      </c>
      <c r="H321" s="249" t="s">
        <v>1557</v>
      </c>
      <c r="I321" s="249" t="s">
        <v>241</v>
      </c>
    </row>
    <row r="322" spans="1:9" ht="13">
      <c r="A322" s="248" t="str">
        <f t="shared" si="4"/>
        <v>分子センサデバイス研究【530205002801】</v>
      </c>
      <c r="B322" s="249" t="s">
        <v>553</v>
      </c>
      <c r="C322" s="249" t="s">
        <v>661</v>
      </c>
      <c r="D322" s="249" t="s">
        <v>662</v>
      </c>
      <c r="E322" s="249" t="s">
        <v>1558</v>
      </c>
      <c r="F322" s="249" t="s">
        <v>606</v>
      </c>
      <c r="G322" s="250">
        <v>2022</v>
      </c>
      <c r="H322" s="249" t="s">
        <v>1558</v>
      </c>
      <c r="I322" s="249" t="s">
        <v>552</v>
      </c>
    </row>
    <row r="323" spans="1:9" ht="13">
      <c r="A323" s="248" t="str">
        <f t="shared" ref="A323:A393" si="5">I323&amp;"【"&amp;E323&amp;F323&amp;"】"</f>
        <v>合成生物学研究【530205002901】</v>
      </c>
      <c r="B323" s="249" t="s">
        <v>555</v>
      </c>
      <c r="C323" s="249" t="s">
        <v>661</v>
      </c>
      <c r="D323" s="249" t="s">
        <v>662</v>
      </c>
      <c r="E323" s="249" t="s">
        <v>1559</v>
      </c>
      <c r="F323" s="249" t="s">
        <v>606</v>
      </c>
      <c r="G323" s="250">
        <v>2022</v>
      </c>
      <c r="H323" s="249" t="s">
        <v>1559</v>
      </c>
      <c r="I323" s="249" t="s">
        <v>554</v>
      </c>
    </row>
    <row r="324" spans="1:9" ht="13">
      <c r="A324" s="248" t="str">
        <f t="shared" si="5"/>
        <v>電動モビリティシステム研究【530205003001】</v>
      </c>
      <c r="B324" s="249" t="s">
        <v>557</v>
      </c>
      <c r="C324" s="249" t="s">
        <v>661</v>
      </c>
      <c r="D324" s="249" t="s">
        <v>662</v>
      </c>
      <c r="E324" s="249" t="s">
        <v>1560</v>
      </c>
      <c r="F324" s="249" t="s">
        <v>606</v>
      </c>
      <c r="G324" s="250">
        <v>2022</v>
      </c>
      <c r="H324" s="249" t="s">
        <v>1560</v>
      </c>
      <c r="I324" s="249" t="s">
        <v>556</v>
      </c>
    </row>
    <row r="325" spans="1:9" ht="13">
      <c r="A325" s="248" t="str">
        <f t="shared" si="5"/>
        <v>生物物理学研究【530205003101】</v>
      </c>
      <c r="B325" s="249" t="s">
        <v>559</v>
      </c>
      <c r="C325" s="249" t="s">
        <v>661</v>
      </c>
      <c r="D325" s="249" t="s">
        <v>662</v>
      </c>
      <c r="E325" s="249" t="s">
        <v>1561</v>
      </c>
      <c r="F325" s="249" t="s">
        <v>606</v>
      </c>
      <c r="G325" s="250">
        <v>2022</v>
      </c>
      <c r="H325" s="249" t="s">
        <v>1561</v>
      </c>
      <c r="I325" s="249" t="s">
        <v>558</v>
      </c>
    </row>
    <row r="326" spans="1:9" ht="13">
      <c r="A326" s="248" t="str">
        <f t="shared" si="5"/>
        <v>蓄電デバイス研究【530205003201】</v>
      </c>
      <c r="B326" s="249" t="s">
        <v>735</v>
      </c>
      <c r="C326" s="249" t="s">
        <v>661</v>
      </c>
      <c r="D326" s="249" t="s">
        <v>662</v>
      </c>
      <c r="E326" s="249" t="s">
        <v>1562</v>
      </c>
      <c r="F326" s="249" t="s">
        <v>606</v>
      </c>
      <c r="G326" s="250">
        <v>2022</v>
      </c>
      <c r="H326" s="249" t="s">
        <v>1562</v>
      </c>
      <c r="I326" s="249" t="s">
        <v>747</v>
      </c>
    </row>
    <row r="327" spans="1:9" ht="13">
      <c r="A327" s="248" t="str">
        <f t="shared" si="5"/>
        <v>医用機械工学応用研究【530206000101】</v>
      </c>
      <c r="B327" s="249" t="s">
        <v>1348</v>
      </c>
      <c r="C327" s="249" t="s">
        <v>661</v>
      </c>
      <c r="D327" s="249" t="s">
        <v>23</v>
      </c>
      <c r="E327" s="249" t="s">
        <v>1350</v>
      </c>
      <c r="F327" s="249" t="s">
        <v>606</v>
      </c>
      <c r="G327" s="250">
        <v>2022</v>
      </c>
      <c r="H327" s="249" t="s">
        <v>1350</v>
      </c>
      <c r="I327" s="249" t="s">
        <v>309</v>
      </c>
    </row>
    <row r="328" spans="1:9" ht="13">
      <c r="A328" s="248" t="str">
        <f t="shared" si="5"/>
        <v>バイオ・ロボティクス研究【530206000201】</v>
      </c>
      <c r="B328" s="249" t="s">
        <v>1351</v>
      </c>
      <c r="C328" s="249" t="s">
        <v>661</v>
      </c>
      <c r="D328" s="249" t="s">
        <v>23</v>
      </c>
      <c r="E328" s="249" t="s">
        <v>1563</v>
      </c>
      <c r="F328" s="249" t="s">
        <v>606</v>
      </c>
      <c r="G328" s="250">
        <v>2022</v>
      </c>
      <c r="H328" s="249" t="s">
        <v>1352</v>
      </c>
      <c r="I328" s="249" t="s">
        <v>310</v>
      </c>
    </row>
    <row r="329" spans="1:9" ht="13">
      <c r="A329" s="248" t="str">
        <f t="shared" si="5"/>
        <v>生物電子計測・制御研究【530206000401】</v>
      </c>
      <c r="B329" s="249" t="s">
        <v>1564</v>
      </c>
      <c r="C329" s="249" t="s">
        <v>661</v>
      </c>
      <c r="D329" s="249" t="s">
        <v>23</v>
      </c>
      <c r="E329" s="249" t="s">
        <v>1565</v>
      </c>
      <c r="F329" s="249" t="s">
        <v>606</v>
      </c>
      <c r="G329" s="250">
        <v>2022</v>
      </c>
      <c r="H329" s="249" t="s">
        <v>1565</v>
      </c>
      <c r="I329" s="249" t="s">
        <v>560</v>
      </c>
    </row>
    <row r="330" spans="1:9" ht="13">
      <c r="A330" s="248" t="str">
        <f t="shared" si="5"/>
        <v>分子遺伝学研究【530206001001】</v>
      </c>
      <c r="B330" s="249" t="s">
        <v>562</v>
      </c>
      <c r="C330" s="249" t="s">
        <v>661</v>
      </c>
      <c r="D330" s="249" t="s">
        <v>23</v>
      </c>
      <c r="E330" s="249" t="s">
        <v>1566</v>
      </c>
      <c r="F330" s="249" t="s">
        <v>606</v>
      </c>
      <c r="G330" s="250">
        <v>2022</v>
      </c>
      <c r="H330" s="249" t="s">
        <v>1566</v>
      </c>
      <c r="I330" s="249" t="s">
        <v>561</v>
      </c>
    </row>
    <row r="331" spans="1:9" ht="13">
      <c r="A331" s="248" t="str">
        <f t="shared" si="5"/>
        <v>理論生物物理学研究【530206001501】</v>
      </c>
      <c r="B331" s="249" t="s">
        <v>441</v>
      </c>
      <c r="C331" s="249" t="s">
        <v>661</v>
      </c>
      <c r="D331" s="249" t="s">
        <v>23</v>
      </c>
      <c r="E331" s="249" t="s">
        <v>1567</v>
      </c>
      <c r="F331" s="249" t="s">
        <v>606</v>
      </c>
      <c r="G331" s="250">
        <v>2022</v>
      </c>
      <c r="H331" s="249" t="s">
        <v>1567</v>
      </c>
      <c r="I331" s="249" t="s">
        <v>440</v>
      </c>
    </row>
    <row r="332" spans="1:9" ht="13">
      <c r="A332" s="248" t="str">
        <f t="shared" si="5"/>
        <v>分子生物物理学研究【530206001601】</v>
      </c>
      <c r="B332" s="249" t="s">
        <v>439</v>
      </c>
      <c r="C332" s="249" t="s">
        <v>661</v>
      </c>
      <c r="D332" s="249" t="s">
        <v>23</v>
      </c>
      <c r="E332" s="249" t="s">
        <v>1568</v>
      </c>
      <c r="F332" s="249" t="s">
        <v>606</v>
      </c>
      <c r="G332" s="250">
        <v>2022</v>
      </c>
      <c r="H332" s="249" t="s">
        <v>1464</v>
      </c>
      <c r="I332" s="249" t="s">
        <v>438</v>
      </c>
    </row>
    <row r="333" spans="1:9" ht="13">
      <c r="A333" s="248" t="str">
        <f t="shared" si="5"/>
        <v>分子生理学研究【530206002001】</v>
      </c>
      <c r="B333" s="249" t="s">
        <v>564</v>
      </c>
      <c r="C333" s="249" t="s">
        <v>661</v>
      </c>
      <c r="D333" s="249" t="s">
        <v>23</v>
      </c>
      <c r="E333" s="249" t="s">
        <v>1569</v>
      </c>
      <c r="F333" s="249" t="s">
        <v>606</v>
      </c>
      <c r="G333" s="250">
        <v>2022</v>
      </c>
      <c r="H333" s="249" t="s">
        <v>1569</v>
      </c>
      <c r="I333" s="249" t="s">
        <v>563</v>
      </c>
    </row>
    <row r="334" spans="1:9" ht="13">
      <c r="A334" s="248" t="str">
        <f t="shared" si="5"/>
        <v>植物生理生化学研究【530206002301】</v>
      </c>
      <c r="B334" s="249" t="s">
        <v>566</v>
      </c>
      <c r="C334" s="249" t="s">
        <v>661</v>
      </c>
      <c r="D334" s="249" t="s">
        <v>23</v>
      </c>
      <c r="E334" s="249" t="s">
        <v>1570</v>
      </c>
      <c r="F334" s="249" t="s">
        <v>606</v>
      </c>
      <c r="G334" s="250">
        <v>2022</v>
      </c>
      <c r="H334" s="249" t="s">
        <v>1570</v>
      </c>
      <c r="I334" s="249" t="s">
        <v>565</v>
      </c>
    </row>
    <row r="335" spans="1:9" ht="13">
      <c r="A335" s="248" t="str">
        <f t="shared" si="5"/>
        <v>物理生物学研究【530206002501】</v>
      </c>
      <c r="B335" s="249" t="s">
        <v>568</v>
      </c>
      <c r="C335" s="249" t="s">
        <v>661</v>
      </c>
      <c r="D335" s="249" t="s">
        <v>23</v>
      </c>
      <c r="E335" s="249" t="s">
        <v>1571</v>
      </c>
      <c r="F335" s="249" t="s">
        <v>606</v>
      </c>
      <c r="G335" s="250">
        <v>2022</v>
      </c>
      <c r="H335" s="249" t="s">
        <v>1571</v>
      </c>
      <c r="I335" s="249" t="s">
        <v>567</v>
      </c>
    </row>
    <row r="336" spans="1:9" ht="13">
      <c r="A336" s="248" t="str">
        <f t="shared" si="5"/>
        <v>細胞生物学研究【530206002601】</v>
      </c>
      <c r="B336" s="249" t="s">
        <v>570</v>
      </c>
      <c r="C336" s="249" t="s">
        <v>661</v>
      </c>
      <c r="D336" s="249" t="s">
        <v>23</v>
      </c>
      <c r="E336" s="249" t="s">
        <v>1572</v>
      </c>
      <c r="F336" s="249" t="s">
        <v>606</v>
      </c>
      <c r="G336" s="250">
        <v>2022</v>
      </c>
      <c r="H336" s="249" t="s">
        <v>1572</v>
      </c>
      <c r="I336" s="249" t="s">
        <v>569</v>
      </c>
    </row>
    <row r="337" spans="1:9" ht="13">
      <c r="A337" s="248" t="str">
        <f t="shared" si="5"/>
        <v>発生生物学研究【530206002701】</v>
      </c>
      <c r="B337" s="249" t="s">
        <v>572</v>
      </c>
      <c r="C337" s="249" t="s">
        <v>661</v>
      </c>
      <c r="D337" s="249" t="s">
        <v>23</v>
      </c>
      <c r="E337" s="249" t="s">
        <v>1573</v>
      </c>
      <c r="F337" s="249" t="s">
        <v>606</v>
      </c>
      <c r="G337" s="250">
        <v>2022</v>
      </c>
      <c r="H337" s="249" t="s">
        <v>1573</v>
      </c>
      <c r="I337" s="249" t="s">
        <v>571</v>
      </c>
    </row>
    <row r="338" spans="1:9" ht="13">
      <c r="A338" s="248" t="str">
        <f t="shared" si="5"/>
        <v>医用ロボット工学応用研究【530206002801】</v>
      </c>
      <c r="B338" s="249" t="s">
        <v>1574</v>
      </c>
      <c r="C338" s="249" t="s">
        <v>661</v>
      </c>
      <c r="D338" s="249" t="s">
        <v>23</v>
      </c>
      <c r="E338" s="249" t="s">
        <v>1575</v>
      </c>
      <c r="F338" s="249" t="s">
        <v>606</v>
      </c>
      <c r="G338" s="250">
        <v>2022</v>
      </c>
      <c r="H338" s="249" t="s">
        <v>1575</v>
      </c>
      <c r="I338" s="249" t="s">
        <v>573</v>
      </c>
    </row>
    <row r="339" spans="1:9" ht="13">
      <c r="A339" s="248" t="str">
        <f t="shared" si="5"/>
        <v>医用画像工学応用研究【530206002901】</v>
      </c>
      <c r="B339" s="249" t="s">
        <v>1576</v>
      </c>
      <c r="C339" s="249" t="s">
        <v>661</v>
      </c>
      <c r="D339" s="249" t="s">
        <v>23</v>
      </c>
      <c r="E339" s="249" t="s">
        <v>1577</v>
      </c>
      <c r="F339" s="249" t="s">
        <v>606</v>
      </c>
      <c r="G339" s="250">
        <v>2022</v>
      </c>
      <c r="H339" s="249" t="s">
        <v>1577</v>
      </c>
      <c r="I339" s="249" t="s">
        <v>574</v>
      </c>
    </row>
    <row r="340" spans="1:9" ht="13">
      <c r="A340" s="248" t="str">
        <f t="shared" si="5"/>
        <v>再生医工学応用研究【530206003001】</v>
      </c>
      <c r="B340" s="249" t="s">
        <v>1578</v>
      </c>
      <c r="C340" s="249" t="s">
        <v>661</v>
      </c>
      <c r="D340" s="249" t="s">
        <v>23</v>
      </c>
      <c r="E340" s="249" t="s">
        <v>1579</v>
      </c>
      <c r="F340" s="249" t="s">
        <v>606</v>
      </c>
      <c r="G340" s="250">
        <v>2022</v>
      </c>
      <c r="H340" s="249" t="s">
        <v>1579</v>
      </c>
      <c r="I340" s="249" t="s">
        <v>575</v>
      </c>
    </row>
    <row r="341" spans="1:9" ht="13">
      <c r="A341" s="248" t="str">
        <f t="shared" si="5"/>
        <v>合成生物学研究【530206003101】</v>
      </c>
      <c r="B341" s="249" t="s">
        <v>576</v>
      </c>
      <c r="C341" s="249" t="s">
        <v>661</v>
      </c>
      <c r="D341" s="249" t="s">
        <v>23</v>
      </c>
      <c r="E341" s="249" t="s">
        <v>1580</v>
      </c>
      <c r="F341" s="249" t="s">
        <v>606</v>
      </c>
      <c r="G341" s="250">
        <v>2022</v>
      </c>
      <c r="H341" s="249" t="s">
        <v>1580</v>
      </c>
      <c r="I341" s="249" t="s">
        <v>554</v>
      </c>
    </row>
    <row r="342" spans="1:9" ht="13">
      <c r="A342" s="248" t="str">
        <f t="shared" si="5"/>
        <v>環境生態学研究【530206003201】</v>
      </c>
      <c r="B342" s="249" t="s">
        <v>736</v>
      </c>
      <c r="C342" s="249" t="s">
        <v>661</v>
      </c>
      <c r="D342" s="249" t="s">
        <v>23</v>
      </c>
      <c r="E342" s="249" t="s">
        <v>1581</v>
      </c>
      <c r="F342" s="249" t="s">
        <v>606</v>
      </c>
      <c r="G342" s="250">
        <v>2022</v>
      </c>
      <c r="H342" s="249" t="s">
        <v>1581</v>
      </c>
      <c r="I342" s="249" t="s">
        <v>748</v>
      </c>
    </row>
    <row r="343" spans="1:9" ht="13">
      <c r="A343" s="248" t="str">
        <f t="shared" si="5"/>
        <v>進化生物学研究【530206003301】</v>
      </c>
      <c r="B343" s="249" t="s">
        <v>737</v>
      </c>
      <c r="C343" s="249" t="s">
        <v>661</v>
      </c>
      <c r="D343" s="249" t="s">
        <v>23</v>
      </c>
      <c r="E343" s="249" t="s">
        <v>1582</v>
      </c>
      <c r="F343" s="249" t="s">
        <v>606</v>
      </c>
      <c r="G343" s="250">
        <v>2022</v>
      </c>
      <c r="H343" s="249" t="s">
        <v>1582</v>
      </c>
      <c r="I343" s="249" t="s">
        <v>749</v>
      </c>
    </row>
    <row r="344" spans="1:9" ht="13">
      <c r="A344" s="248" t="str">
        <f t="shared" si="5"/>
        <v>先端医療機器研究【530206003401】</v>
      </c>
      <c r="B344" s="249" t="s">
        <v>1583</v>
      </c>
      <c r="C344" s="249" t="s">
        <v>661</v>
      </c>
      <c r="D344" s="249" t="s">
        <v>23</v>
      </c>
      <c r="E344" s="249" t="s">
        <v>1584</v>
      </c>
      <c r="F344" s="249" t="s">
        <v>606</v>
      </c>
      <c r="G344" s="250">
        <v>2022</v>
      </c>
      <c r="H344" s="249" t="s">
        <v>1584</v>
      </c>
      <c r="I344" s="249" t="s">
        <v>750</v>
      </c>
    </row>
    <row r="345" spans="1:9" ht="13">
      <c r="A345" s="248" t="str">
        <f t="shared" si="5"/>
        <v>ナノデバイス研究【530207000201】</v>
      </c>
      <c r="B345" s="249" t="s">
        <v>201</v>
      </c>
      <c r="C345" s="249" t="s">
        <v>661</v>
      </c>
      <c r="D345" s="249" t="s">
        <v>24</v>
      </c>
      <c r="E345" s="249" t="s">
        <v>1259</v>
      </c>
      <c r="F345" s="249" t="s">
        <v>606</v>
      </c>
      <c r="G345" s="250">
        <v>2022</v>
      </c>
      <c r="H345" s="249" t="s">
        <v>1259</v>
      </c>
      <c r="I345" s="249" t="s">
        <v>200</v>
      </c>
    </row>
    <row r="346" spans="1:9" ht="13">
      <c r="A346" s="248" t="str">
        <f t="shared" si="5"/>
        <v>マイクロシステム研究【530207000301】</v>
      </c>
      <c r="B346" s="249" t="s">
        <v>203</v>
      </c>
      <c r="C346" s="249" t="s">
        <v>661</v>
      </c>
      <c r="D346" s="249" t="s">
        <v>24</v>
      </c>
      <c r="E346" s="249" t="s">
        <v>1261</v>
      </c>
      <c r="F346" s="249" t="s">
        <v>606</v>
      </c>
      <c r="G346" s="250">
        <v>2022</v>
      </c>
      <c r="H346" s="249" t="s">
        <v>1261</v>
      </c>
      <c r="I346" s="249" t="s">
        <v>202</v>
      </c>
    </row>
    <row r="347" spans="1:9" ht="13">
      <c r="A347" s="248" t="str">
        <f t="shared" si="5"/>
        <v>分子ナノ工学研究【530207000501】</v>
      </c>
      <c r="B347" s="249" t="s">
        <v>199</v>
      </c>
      <c r="C347" s="249" t="s">
        <v>661</v>
      </c>
      <c r="D347" s="249" t="s">
        <v>24</v>
      </c>
      <c r="E347" s="249" t="s">
        <v>1585</v>
      </c>
      <c r="F347" s="249" t="s">
        <v>606</v>
      </c>
      <c r="G347" s="250">
        <v>2022</v>
      </c>
      <c r="H347" s="249" t="s">
        <v>1585</v>
      </c>
      <c r="I347" s="249" t="s">
        <v>198</v>
      </c>
    </row>
    <row r="348" spans="1:9" ht="13">
      <c r="A348" s="248" t="str">
        <f t="shared" si="5"/>
        <v>ナノ材料情報学研究【530207000601】</v>
      </c>
      <c r="B348" s="249" t="s">
        <v>205</v>
      </c>
      <c r="C348" s="249" t="s">
        <v>661</v>
      </c>
      <c r="D348" s="249" t="s">
        <v>24</v>
      </c>
      <c r="E348" s="249" t="s">
        <v>1263</v>
      </c>
      <c r="F348" s="249" t="s">
        <v>606</v>
      </c>
      <c r="G348" s="250">
        <v>2022</v>
      </c>
      <c r="H348" s="249" t="s">
        <v>1263</v>
      </c>
      <c r="I348" s="249" t="s">
        <v>204</v>
      </c>
    </row>
    <row r="349" spans="1:9" ht="13">
      <c r="A349" s="248" t="str">
        <f t="shared" si="5"/>
        <v>ナノ機能表面化学研究【530207000701】</v>
      </c>
      <c r="B349" s="249" t="s">
        <v>504</v>
      </c>
      <c r="C349" s="249" t="s">
        <v>661</v>
      </c>
      <c r="D349" s="249" t="s">
        <v>24</v>
      </c>
      <c r="E349" s="249" t="s">
        <v>1586</v>
      </c>
      <c r="F349" s="249" t="s">
        <v>606</v>
      </c>
      <c r="G349" s="250">
        <v>2022</v>
      </c>
      <c r="H349" s="249" t="s">
        <v>1586</v>
      </c>
      <c r="I349" s="249" t="s">
        <v>577</v>
      </c>
    </row>
    <row r="350" spans="1:9" ht="13">
      <c r="A350" s="248" t="str">
        <f t="shared" si="5"/>
        <v>ナノ電気化学研究【530207000801】</v>
      </c>
      <c r="B350" s="249" t="s">
        <v>502</v>
      </c>
      <c r="C350" s="249" t="s">
        <v>661</v>
      </c>
      <c r="D350" s="249" t="s">
        <v>24</v>
      </c>
      <c r="E350" s="249" t="s">
        <v>1587</v>
      </c>
      <c r="F350" s="249" t="s">
        <v>606</v>
      </c>
      <c r="G350" s="250">
        <v>2022</v>
      </c>
      <c r="H350" s="249" t="s">
        <v>1587</v>
      </c>
      <c r="I350" s="249" t="s">
        <v>578</v>
      </c>
    </row>
    <row r="351" spans="1:9" ht="13">
      <c r="A351" s="248" t="str">
        <f t="shared" si="5"/>
        <v>ナノ材料合成化学研究【530207000901】</v>
      </c>
      <c r="B351" s="249" t="s">
        <v>1588</v>
      </c>
      <c r="C351" s="249" t="s">
        <v>661</v>
      </c>
      <c r="D351" s="249" t="s">
        <v>24</v>
      </c>
      <c r="E351" s="249" t="s">
        <v>1589</v>
      </c>
      <c r="F351" s="249" t="s">
        <v>606</v>
      </c>
      <c r="G351" s="250">
        <v>2022</v>
      </c>
      <c r="H351" s="249" t="s">
        <v>1589</v>
      </c>
      <c r="I351" s="249" t="s">
        <v>579</v>
      </c>
    </row>
    <row r="352" spans="1:9" ht="13">
      <c r="A352" s="248" t="str">
        <f t="shared" si="5"/>
        <v>半導体量子物理研究【530207001501】</v>
      </c>
      <c r="B352" s="249" t="s">
        <v>444</v>
      </c>
      <c r="C352" s="249" t="s">
        <v>661</v>
      </c>
      <c r="D352" s="249" t="s">
        <v>24</v>
      </c>
      <c r="E352" s="249" t="s">
        <v>1590</v>
      </c>
      <c r="F352" s="249" t="s">
        <v>606</v>
      </c>
      <c r="G352" s="250">
        <v>2022</v>
      </c>
      <c r="H352" s="249" t="s">
        <v>1590</v>
      </c>
      <c r="I352" s="249" t="s">
        <v>580</v>
      </c>
    </row>
    <row r="353" spans="1:9" ht="13">
      <c r="A353" s="248" t="str">
        <f t="shared" si="5"/>
        <v>ナノキラル科学研究【530207001601】</v>
      </c>
      <c r="B353" s="249" t="s">
        <v>515</v>
      </c>
      <c r="C353" s="249" t="s">
        <v>661</v>
      </c>
      <c r="D353" s="249" t="s">
        <v>24</v>
      </c>
      <c r="E353" s="249" t="s">
        <v>1591</v>
      </c>
      <c r="F353" s="249" t="s">
        <v>606</v>
      </c>
      <c r="G353" s="250">
        <v>2022</v>
      </c>
      <c r="H353" s="249" t="s">
        <v>1591</v>
      </c>
      <c r="I353" s="249" t="s">
        <v>581</v>
      </c>
    </row>
    <row r="354" spans="1:9" ht="13">
      <c r="A354" s="248" t="str">
        <f t="shared" si="5"/>
        <v>ナノ結晶化学研究【530207001901】</v>
      </c>
      <c r="B354" s="249" t="s">
        <v>1592</v>
      </c>
      <c r="C354" s="249" t="s">
        <v>661</v>
      </c>
      <c r="D354" s="249" t="s">
        <v>24</v>
      </c>
      <c r="E354" s="249" t="s">
        <v>1593</v>
      </c>
      <c r="F354" s="249" t="s">
        <v>606</v>
      </c>
      <c r="G354" s="250">
        <v>2022</v>
      </c>
      <c r="H354" s="249" t="s">
        <v>1593</v>
      </c>
      <c r="I354" s="249" t="s">
        <v>582</v>
      </c>
    </row>
    <row r="355" spans="1:9" ht="13">
      <c r="A355" s="248" t="str">
        <f t="shared" si="5"/>
        <v>電気化学コンピューティング研究【530207002501】</v>
      </c>
      <c r="B355" s="249" t="s">
        <v>462</v>
      </c>
      <c r="C355" s="249" t="s">
        <v>661</v>
      </c>
      <c r="D355" s="249" t="s">
        <v>24</v>
      </c>
      <c r="E355" s="249" t="s">
        <v>1594</v>
      </c>
      <c r="F355" s="249" t="s">
        <v>606</v>
      </c>
      <c r="G355" s="250">
        <v>2022</v>
      </c>
      <c r="H355" s="249" t="s">
        <v>1594</v>
      </c>
      <c r="I355" s="249" t="s">
        <v>583</v>
      </c>
    </row>
    <row r="356" spans="1:9" ht="13">
      <c r="A356" s="248" t="str">
        <f t="shared" si="5"/>
        <v>ナノ構造制御研究【530207002601】</v>
      </c>
      <c r="B356" s="249" t="s">
        <v>585</v>
      </c>
      <c r="C356" s="249" t="s">
        <v>661</v>
      </c>
      <c r="D356" s="249" t="s">
        <v>24</v>
      </c>
      <c r="E356" s="249" t="s">
        <v>1595</v>
      </c>
      <c r="F356" s="249" t="s">
        <v>606</v>
      </c>
      <c r="G356" s="250">
        <v>2022</v>
      </c>
      <c r="H356" s="249" t="s">
        <v>1595</v>
      </c>
      <c r="I356" s="249" t="s">
        <v>584</v>
      </c>
    </row>
    <row r="357" spans="1:9" ht="13">
      <c r="A357" s="248" t="str">
        <f t="shared" si="5"/>
        <v>バイオ分析研究【530207002801】</v>
      </c>
      <c r="B357" s="249" t="s">
        <v>588</v>
      </c>
      <c r="C357" s="249" t="s">
        <v>661</v>
      </c>
      <c r="D357" s="249" t="s">
        <v>24</v>
      </c>
      <c r="E357" s="249" t="s">
        <v>1596</v>
      </c>
      <c r="F357" s="249" t="s">
        <v>606</v>
      </c>
      <c r="G357" s="250">
        <v>2022</v>
      </c>
      <c r="H357" s="249" t="s">
        <v>1596</v>
      </c>
      <c r="I357" s="249" t="s">
        <v>587</v>
      </c>
    </row>
    <row r="358" spans="1:9" ht="13">
      <c r="A358" s="248" t="str">
        <f t="shared" si="5"/>
        <v>表面界面物理化学研究【530207002901】</v>
      </c>
      <c r="B358" s="249" t="s">
        <v>586</v>
      </c>
      <c r="C358" s="249" t="s">
        <v>661</v>
      </c>
      <c r="D358" s="249" t="s">
        <v>24</v>
      </c>
      <c r="E358" s="249" t="s">
        <v>1597</v>
      </c>
      <c r="F358" s="249" t="s">
        <v>606</v>
      </c>
      <c r="G358" s="250">
        <v>2022</v>
      </c>
      <c r="H358" s="249" t="s">
        <v>1597</v>
      </c>
      <c r="I358" s="249" t="s">
        <v>589</v>
      </c>
    </row>
    <row r="359" spans="1:9" ht="13">
      <c r="A359" s="248" t="str">
        <f t="shared" si="5"/>
        <v>ナノ磁性材料研究【530207003001】</v>
      </c>
      <c r="B359" s="249" t="s">
        <v>1598</v>
      </c>
      <c r="C359" s="249" t="s">
        <v>661</v>
      </c>
      <c r="D359" s="249" t="s">
        <v>24</v>
      </c>
      <c r="E359" s="249" t="s">
        <v>1599</v>
      </c>
      <c r="F359" s="249" t="s">
        <v>606</v>
      </c>
      <c r="G359" s="250">
        <v>2022</v>
      </c>
      <c r="H359" s="249" t="s">
        <v>1599</v>
      </c>
      <c r="I359" s="249" t="s">
        <v>590</v>
      </c>
    </row>
    <row r="360" spans="1:9" ht="13">
      <c r="A360" s="248" t="str">
        <f t="shared" si="5"/>
        <v>計算電気化学研究【530207003101】</v>
      </c>
      <c r="B360" s="249" t="s">
        <v>1600</v>
      </c>
      <c r="C360" s="249" t="s">
        <v>661</v>
      </c>
      <c r="D360" s="249" t="s">
        <v>24</v>
      </c>
      <c r="E360" s="249" t="s">
        <v>1601</v>
      </c>
      <c r="F360" s="249" t="s">
        <v>606</v>
      </c>
      <c r="G360" s="250">
        <v>2022</v>
      </c>
      <c r="H360" s="249" t="s">
        <v>1601</v>
      </c>
      <c r="I360" s="249" t="s">
        <v>591</v>
      </c>
    </row>
    <row r="361" spans="1:9" ht="13">
      <c r="A361" s="248" t="str">
        <f t="shared" si="5"/>
        <v>低次元ナノ材料化学研究【530207003201】</v>
      </c>
      <c r="B361" s="249" t="s">
        <v>1602</v>
      </c>
      <c r="C361" s="249" t="s">
        <v>661</v>
      </c>
      <c r="D361" s="249" t="s">
        <v>24</v>
      </c>
      <c r="E361" s="249" t="s">
        <v>1603</v>
      </c>
      <c r="F361" s="249" t="s">
        <v>606</v>
      </c>
      <c r="G361" s="250">
        <v>2022</v>
      </c>
      <c r="H361" s="249" t="s">
        <v>1603</v>
      </c>
      <c r="I361" s="249" t="s">
        <v>592</v>
      </c>
    </row>
    <row r="362" spans="1:9" ht="13">
      <c r="A362" s="248" t="str">
        <f t="shared" si="5"/>
        <v>ナノ有機材料研究【530207003301】</v>
      </c>
      <c r="B362" s="249" t="s">
        <v>1604</v>
      </c>
      <c r="C362" s="249" t="s">
        <v>661</v>
      </c>
      <c r="D362" s="249" t="s">
        <v>24</v>
      </c>
      <c r="E362" s="249" t="s">
        <v>1605</v>
      </c>
      <c r="F362" s="249" t="s">
        <v>606</v>
      </c>
      <c r="G362" s="250">
        <v>2022</v>
      </c>
      <c r="H362" s="249" t="s">
        <v>1605</v>
      </c>
      <c r="I362" s="249" t="s">
        <v>751</v>
      </c>
    </row>
    <row r="363" spans="1:9" ht="13">
      <c r="A363" s="248" t="str">
        <f t="shared" si="5"/>
        <v>先端治療機器設計・開発評価研究【530208000101】</v>
      </c>
      <c r="B363" s="249" t="s">
        <v>1606</v>
      </c>
      <c r="C363" s="249" t="s">
        <v>661</v>
      </c>
      <c r="D363" s="249" t="s">
        <v>25</v>
      </c>
      <c r="E363" s="249" t="s">
        <v>1607</v>
      </c>
      <c r="F363" s="249" t="s">
        <v>606</v>
      </c>
      <c r="G363" s="250">
        <v>2022</v>
      </c>
      <c r="H363" s="249" t="s">
        <v>1607</v>
      </c>
      <c r="I363" s="249" t="s">
        <v>752</v>
      </c>
    </row>
    <row r="364" spans="1:9" ht="13">
      <c r="A364" s="248" t="str">
        <f t="shared" si="5"/>
        <v>先端治療機器臨床応用・開発評価研究【530208000201】</v>
      </c>
      <c r="B364" s="249" t="s">
        <v>1608</v>
      </c>
      <c r="C364" s="249" t="s">
        <v>661</v>
      </c>
      <c r="D364" s="249" t="s">
        <v>25</v>
      </c>
      <c r="E364" s="249" t="s">
        <v>1609</v>
      </c>
      <c r="F364" s="249" t="s">
        <v>606</v>
      </c>
      <c r="G364" s="250">
        <v>2022</v>
      </c>
      <c r="H364" s="249" t="s">
        <v>1609</v>
      </c>
      <c r="I364" s="249" t="s">
        <v>753</v>
      </c>
    </row>
    <row r="365" spans="1:9" ht="13">
      <c r="A365" s="248" t="str">
        <f t="shared" si="5"/>
        <v>循環器医工学研究【530208000301】</v>
      </c>
      <c r="B365" s="249" t="s">
        <v>1610</v>
      </c>
      <c r="C365" s="249" t="s">
        <v>661</v>
      </c>
      <c r="D365" s="249" t="s">
        <v>25</v>
      </c>
      <c r="E365" s="249" t="s">
        <v>1611</v>
      </c>
      <c r="F365" s="249" t="s">
        <v>606</v>
      </c>
      <c r="G365" s="250">
        <v>2022</v>
      </c>
      <c r="H365" s="249" t="s">
        <v>1611</v>
      </c>
      <c r="I365" s="249" t="s">
        <v>754</v>
      </c>
    </row>
    <row r="366" spans="1:9" ht="13">
      <c r="A366" s="248" t="str">
        <f t="shared" si="5"/>
        <v>組織再生医療研究【530208000401】</v>
      </c>
      <c r="B366" s="249" t="s">
        <v>1612</v>
      </c>
      <c r="C366" s="249" t="s">
        <v>661</v>
      </c>
      <c r="D366" s="249" t="s">
        <v>25</v>
      </c>
      <c r="E366" s="249" t="s">
        <v>1613</v>
      </c>
      <c r="F366" s="249" t="s">
        <v>606</v>
      </c>
      <c r="G366" s="250">
        <v>2022</v>
      </c>
      <c r="H366" s="249" t="s">
        <v>1613</v>
      </c>
      <c r="I366" s="249" t="s">
        <v>755</v>
      </c>
    </row>
    <row r="367" spans="1:9" ht="13">
      <c r="A367" s="248" t="str">
        <f t="shared" si="5"/>
        <v>分子細胞医療研究【530208000601】</v>
      </c>
      <c r="B367" s="249" t="s">
        <v>1614</v>
      </c>
      <c r="C367" s="249" t="s">
        <v>661</v>
      </c>
      <c r="D367" s="249" t="s">
        <v>25</v>
      </c>
      <c r="E367" s="249" t="s">
        <v>1615</v>
      </c>
      <c r="F367" s="249" t="s">
        <v>606</v>
      </c>
      <c r="G367" s="250">
        <v>2022</v>
      </c>
      <c r="H367" s="249" t="s">
        <v>1615</v>
      </c>
      <c r="I367" s="249" t="s">
        <v>756</v>
      </c>
    </row>
    <row r="368" spans="1:9" ht="13">
      <c r="A368" s="248" t="str">
        <f t="shared" si="5"/>
        <v>ナノ医療工学研究【530208000701】</v>
      </c>
      <c r="B368" s="249" t="s">
        <v>1614</v>
      </c>
      <c r="C368" s="249" t="s">
        <v>661</v>
      </c>
      <c r="D368" s="249" t="s">
        <v>25</v>
      </c>
      <c r="E368" s="249" t="s">
        <v>1616</v>
      </c>
      <c r="F368" s="249" t="s">
        <v>606</v>
      </c>
      <c r="G368" s="250">
        <v>2022</v>
      </c>
      <c r="H368" s="249" t="s">
        <v>1616</v>
      </c>
      <c r="I368" s="249" t="s">
        <v>757</v>
      </c>
    </row>
    <row r="369" spans="1:9" ht="13">
      <c r="A369" s="248" t="str">
        <f t="shared" si="5"/>
        <v>原子力システム工学特殊研究【530210000201】</v>
      </c>
      <c r="B369" s="249" t="s">
        <v>718</v>
      </c>
      <c r="C369" s="249" t="s">
        <v>661</v>
      </c>
      <c r="D369" s="249" t="s">
        <v>26</v>
      </c>
      <c r="E369" s="249" t="s">
        <v>1617</v>
      </c>
      <c r="F369" s="249" t="s">
        <v>606</v>
      </c>
      <c r="G369" s="250">
        <v>2022</v>
      </c>
      <c r="H369" s="249" t="s">
        <v>1617</v>
      </c>
      <c r="I369" s="249" t="s">
        <v>711</v>
      </c>
    </row>
    <row r="370" spans="1:9" ht="13">
      <c r="A370" s="248" t="str">
        <f t="shared" si="5"/>
        <v>原子炉物理学特殊研究【530210000301】</v>
      </c>
      <c r="B370" s="249" t="s">
        <v>719</v>
      </c>
      <c r="C370" s="249" t="s">
        <v>661</v>
      </c>
      <c r="D370" s="249" t="s">
        <v>26</v>
      </c>
      <c r="E370" s="249" t="s">
        <v>1618</v>
      </c>
      <c r="F370" s="249" t="s">
        <v>606</v>
      </c>
      <c r="G370" s="250">
        <v>2022</v>
      </c>
      <c r="H370" s="249" t="s">
        <v>1618</v>
      </c>
      <c r="I370" s="249" t="s">
        <v>712</v>
      </c>
    </row>
    <row r="371" spans="1:9" ht="13">
      <c r="A371" s="248" t="str">
        <f t="shared" si="5"/>
        <v>放射線計測工学特殊研究【530210000501】</v>
      </c>
      <c r="B371" s="249" t="s">
        <v>1619</v>
      </c>
      <c r="C371" s="249" t="s">
        <v>661</v>
      </c>
      <c r="D371" s="249" t="s">
        <v>26</v>
      </c>
      <c r="E371" s="249" t="s">
        <v>1620</v>
      </c>
      <c r="F371" s="249" t="s">
        <v>606</v>
      </c>
      <c r="G371" s="250">
        <v>2022</v>
      </c>
      <c r="H371" s="249" t="s">
        <v>1620</v>
      </c>
      <c r="I371" s="249" t="s">
        <v>713</v>
      </c>
    </row>
    <row r="372" spans="1:9" ht="13">
      <c r="A372" s="248" t="str">
        <f t="shared" si="5"/>
        <v>放射線応用工学特殊研究【530210000601】</v>
      </c>
      <c r="B372" s="249" t="s">
        <v>720</v>
      </c>
      <c r="C372" s="249" t="s">
        <v>661</v>
      </c>
      <c r="D372" s="249" t="s">
        <v>26</v>
      </c>
      <c r="E372" s="249" t="s">
        <v>1621</v>
      </c>
      <c r="F372" s="249" t="s">
        <v>606</v>
      </c>
      <c r="G372" s="250">
        <v>2022</v>
      </c>
      <c r="H372" s="249" t="s">
        <v>1621</v>
      </c>
      <c r="I372" s="249" t="s">
        <v>714</v>
      </c>
    </row>
    <row r="373" spans="1:9" ht="13">
      <c r="A373" s="248" t="str">
        <f t="shared" si="5"/>
        <v>加速器応用理工学特殊研究Ａ【530210000701】</v>
      </c>
      <c r="B373" s="249" t="s">
        <v>721</v>
      </c>
      <c r="C373" s="249" t="s">
        <v>661</v>
      </c>
      <c r="D373" s="249" t="s">
        <v>26</v>
      </c>
      <c r="E373" s="249" t="s">
        <v>1622</v>
      </c>
      <c r="F373" s="249" t="s">
        <v>606</v>
      </c>
      <c r="G373" s="250">
        <v>2022</v>
      </c>
      <c r="H373" s="249" t="s">
        <v>1622</v>
      </c>
      <c r="I373" s="249" t="s">
        <v>715</v>
      </c>
    </row>
    <row r="374" spans="1:9" ht="13">
      <c r="A374" s="248" t="str">
        <f t="shared" si="5"/>
        <v>原子力安全工学特殊研究【530210000901】</v>
      </c>
      <c r="B374" s="249" t="s">
        <v>1623</v>
      </c>
      <c r="C374" s="249" t="s">
        <v>661</v>
      </c>
      <c r="D374" s="249" t="s">
        <v>26</v>
      </c>
      <c r="E374" s="249" t="s">
        <v>1624</v>
      </c>
      <c r="F374" s="249" t="s">
        <v>606</v>
      </c>
      <c r="G374" s="250">
        <v>2022</v>
      </c>
      <c r="H374" s="249" t="s">
        <v>1624</v>
      </c>
      <c r="I374" s="249" t="s">
        <v>716</v>
      </c>
    </row>
    <row r="375" spans="1:9" ht="13">
      <c r="A375" s="248" t="str">
        <f t="shared" si="5"/>
        <v>原子炉熱流動工学特殊研究【530210001001】</v>
      </c>
      <c r="B375" s="249" t="s">
        <v>722</v>
      </c>
      <c r="C375" s="249" t="s">
        <v>661</v>
      </c>
      <c r="D375" s="249" t="s">
        <v>26</v>
      </c>
      <c r="E375" s="249" t="s">
        <v>1625</v>
      </c>
      <c r="F375" s="249" t="s">
        <v>606</v>
      </c>
      <c r="G375" s="250">
        <v>2022</v>
      </c>
      <c r="H375" s="249" t="s">
        <v>1625</v>
      </c>
      <c r="I375" s="249" t="s">
        <v>717</v>
      </c>
    </row>
    <row r="376" spans="1:9" ht="13">
      <c r="A376" s="248" t="str">
        <f t="shared" si="5"/>
        <v>加速器応用理工学特殊研究B【530210001101】</v>
      </c>
      <c r="B376" s="249" t="s">
        <v>526</v>
      </c>
      <c r="C376" s="249" t="s">
        <v>661</v>
      </c>
      <c r="D376" s="249" t="s">
        <v>26</v>
      </c>
      <c r="E376" s="249" t="s">
        <v>1626</v>
      </c>
      <c r="F376" s="249" t="s">
        <v>606</v>
      </c>
      <c r="G376" s="250">
        <v>2022</v>
      </c>
      <c r="H376" s="249" t="s">
        <v>1626</v>
      </c>
      <c r="I376" s="249" t="s">
        <v>758</v>
      </c>
    </row>
    <row r="377" spans="1:9" ht="13">
      <c r="A377" s="248" t="str">
        <f t="shared" si="5"/>
        <v>物理学及応用物理学研究Ａ　勝藤　拓郎【530411000101】</v>
      </c>
      <c r="B377" s="249" t="s">
        <v>433</v>
      </c>
      <c r="C377" s="249" t="s">
        <v>661</v>
      </c>
      <c r="D377" s="249" t="s">
        <v>27</v>
      </c>
      <c r="E377" s="249" t="s">
        <v>1627</v>
      </c>
      <c r="F377" s="249" t="s">
        <v>606</v>
      </c>
      <c r="G377" s="250">
        <v>2022</v>
      </c>
      <c r="H377" s="249" t="s">
        <v>1627</v>
      </c>
      <c r="I377" s="249" t="s">
        <v>759</v>
      </c>
    </row>
    <row r="378" spans="1:9" ht="13">
      <c r="A378" s="248" t="str">
        <f t="shared" si="5"/>
        <v>物理学及応用物理学研究Ａ　竹内　淳【530411000102】</v>
      </c>
      <c r="B378" s="249" t="s">
        <v>1628</v>
      </c>
      <c r="C378" s="249" t="s">
        <v>661</v>
      </c>
      <c r="D378" s="249" t="s">
        <v>27</v>
      </c>
      <c r="E378" s="249" t="s">
        <v>1627</v>
      </c>
      <c r="F378" s="249" t="s">
        <v>607</v>
      </c>
      <c r="G378" s="250">
        <v>2022</v>
      </c>
      <c r="H378" s="249" t="s">
        <v>1627</v>
      </c>
      <c r="I378" s="249" t="s">
        <v>760</v>
      </c>
    </row>
    <row r="379" spans="1:9" ht="13">
      <c r="A379" s="248" t="str">
        <f t="shared" si="5"/>
        <v>物理学及応用物理学研究Ａ　鷹野　正利【530411000108】</v>
      </c>
      <c r="B379" s="249" t="s">
        <v>1629</v>
      </c>
      <c r="C379" s="249" t="s">
        <v>661</v>
      </c>
      <c r="D379" s="249" t="s">
        <v>27</v>
      </c>
      <c r="E379" s="249" t="s">
        <v>1627</v>
      </c>
      <c r="F379" s="249" t="s">
        <v>613</v>
      </c>
      <c r="G379" s="250">
        <v>2022</v>
      </c>
      <c r="H379" s="249" t="s">
        <v>1627</v>
      </c>
      <c r="I379" s="249" t="s">
        <v>761</v>
      </c>
    </row>
    <row r="380" spans="1:9" ht="13">
      <c r="A380" s="248" t="str">
        <f t="shared" si="5"/>
        <v>物理学及応用物理学研究Ａ　中里　弘道【530411000109】</v>
      </c>
      <c r="B380" s="249" t="s">
        <v>1630</v>
      </c>
      <c r="C380" s="249" t="s">
        <v>661</v>
      </c>
      <c r="D380" s="249" t="s">
        <v>27</v>
      </c>
      <c r="E380" s="249" t="s">
        <v>1627</v>
      </c>
      <c r="F380" s="249" t="s">
        <v>614</v>
      </c>
      <c r="G380" s="250">
        <v>2022</v>
      </c>
      <c r="H380" s="249" t="s">
        <v>1627</v>
      </c>
      <c r="I380" s="249" t="s">
        <v>762</v>
      </c>
    </row>
    <row r="381" spans="1:9" ht="13">
      <c r="A381" s="248" t="str">
        <f t="shared" si="5"/>
        <v>物理学及応用物理学研究Ａ　湯浅　一哉【530411000114】</v>
      </c>
      <c r="B381" s="249" t="s">
        <v>1631</v>
      </c>
      <c r="C381" s="249" t="s">
        <v>661</v>
      </c>
      <c r="D381" s="249" t="s">
        <v>27</v>
      </c>
      <c r="E381" s="249" t="s">
        <v>1627</v>
      </c>
      <c r="F381" s="249" t="s">
        <v>619</v>
      </c>
      <c r="G381" s="250">
        <v>2022</v>
      </c>
      <c r="H381" s="249" t="s">
        <v>1627</v>
      </c>
      <c r="I381" s="249" t="s">
        <v>763</v>
      </c>
    </row>
    <row r="382" spans="1:9" ht="13">
      <c r="A382" s="248" t="str">
        <f t="shared" si="5"/>
        <v>物理学及応用物理学研究Ａ　山田　章一【530411000115】</v>
      </c>
      <c r="B382" s="249" t="s">
        <v>1632</v>
      </c>
      <c r="C382" s="249" t="s">
        <v>661</v>
      </c>
      <c r="D382" s="249" t="s">
        <v>27</v>
      </c>
      <c r="E382" s="249" t="s">
        <v>1627</v>
      </c>
      <c r="F382" s="249" t="s">
        <v>620</v>
      </c>
      <c r="G382" s="250">
        <v>2022</v>
      </c>
      <c r="H382" s="249" t="s">
        <v>1627</v>
      </c>
      <c r="I382" s="249" t="s">
        <v>764</v>
      </c>
    </row>
    <row r="383" spans="1:9" ht="13">
      <c r="A383" s="248" t="str">
        <f t="shared" si="5"/>
        <v>物理学及応用物理学研究Ａ　山崎　義弘【530411000116】</v>
      </c>
      <c r="B383" s="249" t="s">
        <v>1633</v>
      </c>
      <c r="C383" s="249" t="s">
        <v>661</v>
      </c>
      <c r="D383" s="249" t="s">
        <v>27</v>
      </c>
      <c r="E383" s="249" t="s">
        <v>1627</v>
      </c>
      <c r="F383" s="249" t="s">
        <v>621</v>
      </c>
      <c r="G383" s="250">
        <v>2022</v>
      </c>
      <c r="H383" s="249" t="s">
        <v>1627</v>
      </c>
      <c r="I383" s="249" t="s">
        <v>765</v>
      </c>
    </row>
    <row r="384" spans="1:9" ht="13">
      <c r="A384" s="248" t="str">
        <f t="shared" si="5"/>
        <v>物理学及応用物理学研究Ａ　森島　繁生【530411000117】</v>
      </c>
      <c r="B384" s="249" t="s">
        <v>1634</v>
      </c>
      <c r="C384" s="249" t="s">
        <v>661</v>
      </c>
      <c r="D384" s="249" t="s">
        <v>27</v>
      </c>
      <c r="E384" s="249" t="s">
        <v>1627</v>
      </c>
      <c r="F384" s="249" t="s">
        <v>622</v>
      </c>
      <c r="G384" s="250">
        <v>2022</v>
      </c>
      <c r="H384" s="249" t="s">
        <v>1627</v>
      </c>
      <c r="I384" s="249" t="s">
        <v>766</v>
      </c>
    </row>
    <row r="385" spans="1:9" ht="13">
      <c r="A385" s="248" t="str">
        <f t="shared" si="5"/>
        <v>物理学及応用物理学研究Ａ　高野　光則【530411000119】</v>
      </c>
      <c r="B385" s="249" t="s">
        <v>1635</v>
      </c>
      <c r="C385" s="249" t="s">
        <v>661</v>
      </c>
      <c r="D385" s="249" t="s">
        <v>27</v>
      </c>
      <c r="E385" s="249" t="s">
        <v>1627</v>
      </c>
      <c r="F385" s="249" t="s">
        <v>624</v>
      </c>
      <c r="G385" s="250">
        <v>2022</v>
      </c>
      <c r="H385" s="249" t="s">
        <v>1627</v>
      </c>
      <c r="I385" s="249" t="s">
        <v>767</v>
      </c>
    </row>
    <row r="386" spans="1:9" ht="13">
      <c r="A386" s="248" t="str">
        <f t="shared" si="5"/>
        <v>物理学及応用物理学研究Ａ　寄田　浩平【530411000121】</v>
      </c>
      <c r="B386" s="249" t="s">
        <v>1636</v>
      </c>
      <c r="C386" s="249" t="s">
        <v>661</v>
      </c>
      <c r="D386" s="249" t="s">
        <v>27</v>
      </c>
      <c r="E386" s="249" t="s">
        <v>1627</v>
      </c>
      <c r="F386" s="249" t="s">
        <v>626</v>
      </c>
      <c r="G386" s="250">
        <v>2022</v>
      </c>
      <c r="H386" s="249" t="s">
        <v>1627</v>
      </c>
      <c r="I386" s="249" t="s">
        <v>768</v>
      </c>
    </row>
    <row r="387" spans="1:9" ht="13">
      <c r="A387" s="248" t="str">
        <f t="shared" si="5"/>
        <v>物理学及応用物理学研究Ａ　小澤　徹【530411000122】</v>
      </c>
      <c r="B387" s="249" t="s">
        <v>1637</v>
      </c>
      <c r="C387" s="249" t="s">
        <v>661</v>
      </c>
      <c r="D387" s="249" t="s">
        <v>27</v>
      </c>
      <c r="E387" s="249" t="s">
        <v>1627</v>
      </c>
      <c r="F387" s="249" t="s">
        <v>627</v>
      </c>
      <c r="G387" s="250">
        <v>2022</v>
      </c>
      <c r="H387" s="249" t="s">
        <v>1627</v>
      </c>
      <c r="I387" s="249" t="s">
        <v>769</v>
      </c>
    </row>
    <row r="388" spans="1:9" ht="13">
      <c r="A388" s="248" t="str">
        <f t="shared" si="5"/>
        <v>物理学及応用物理学研究Ａ　片岡　淳【530411000123】</v>
      </c>
      <c r="B388" s="249" t="s">
        <v>1638</v>
      </c>
      <c r="C388" s="249" t="s">
        <v>661</v>
      </c>
      <c r="D388" s="249" t="s">
        <v>27</v>
      </c>
      <c r="E388" s="249" t="s">
        <v>1627</v>
      </c>
      <c r="F388" s="249" t="s">
        <v>628</v>
      </c>
      <c r="G388" s="250">
        <v>2022</v>
      </c>
      <c r="H388" s="249" t="s">
        <v>1627</v>
      </c>
      <c r="I388" s="249" t="s">
        <v>770</v>
      </c>
    </row>
    <row r="389" spans="1:9" ht="13">
      <c r="A389" s="248" t="str">
        <f t="shared" si="5"/>
        <v>物理学及応用物理学研究Ａ　安倍　博之【530411000124】</v>
      </c>
      <c r="B389" s="249" t="s">
        <v>1639</v>
      </c>
      <c r="C389" s="249" t="s">
        <v>661</v>
      </c>
      <c r="D389" s="249" t="s">
        <v>27</v>
      </c>
      <c r="E389" s="249" t="s">
        <v>1627</v>
      </c>
      <c r="F389" s="249" t="s">
        <v>629</v>
      </c>
      <c r="G389" s="250">
        <v>2022</v>
      </c>
      <c r="H389" s="249" t="s">
        <v>1627</v>
      </c>
      <c r="I389" s="249" t="s">
        <v>771</v>
      </c>
    </row>
    <row r="390" spans="1:9" ht="13">
      <c r="A390" s="248" t="str">
        <f t="shared" si="5"/>
        <v>物理学及応用物理学研究Ａ　新倉　弘倫【530411000125】</v>
      </c>
      <c r="B390" s="249" t="s">
        <v>1640</v>
      </c>
      <c r="C390" s="249" t="s">
        <v>661</v>
      </c>
      <c r="D390" s="249" t="s">
        <v>27</v>
      </c>
      <c r="E390" s="249" t="s">
        <v>1627</v>
      </c>
      <c r="F390" s="249" t="s">
        <v>630</v>
      </c>
      <c r="G390" s="250">
        <v>2022</v>
      </c>
      <c r="H390" s="249" t="s">
        <v>1627</v>
      </c>
      <c r="I390" s="249" t="s">
        <v>772</v>
      </c>
    </row>
    <row r="391" spans="1:9" ht="13">
      <c r="A391" s="248" t="str">
        <f t="shared" si="5"/>
        <v>物理学及応用物理学研究Ａ　青木　隆朗【530411000126】</v>
      </c>
      <c r="B391" s="249" t="s">
        <v>1641</v>
      </c>
      <c r="C391" s="249" t="s">
        <v>661</v>
      </c>
      <c r="D391" s="249" t="s">
        <v>27</v>
      </c>
      <c r="E391" s="249" t="s">
        <v>1627</v>
      </c>
      <c r="F391" s="249" t="s">
        <v>631</v>
      </c>
      <c r="G391" s="250">
        <v>2022</v>
      </c>
      <c r="H391" s="249" t="s">
        <v>1627</v>
      </c>
      <c r="I391" s="249" t="s">
        <v>773</v>
      </c>
    </row>
    <row r="392" spans="1:9" ht="13">
      <c r="A392" s="248" t="str">
        <f t="shared" si="5"/>
        <v>物理学及応用物理学研究Ａ　原山　卓久【530411000128】</v>
      </c>
      <c r="B392" s="249" t="s">
        <v>1642</v>
      </c>
      <c r="C392" s="249" t="s">
        <v>661</v>
      </c>
      <c r="D392" s="249" t="s">
        <v>27</v>
      </c>
      <c r="E392" s="249" t="s">
        <v>1627</v>
      </c>
      <c r="F392" s="249" t="s">
        <v>633</v>
      </c>
      <c r="G392" s="250">
        <v>2022</v>
      </c>
      <c r="H392" s="249" t="s">
        <v>1627</v>
      </c>
      <c r="I392" s="249" t="s">
        <v>774</v>
      </c>
    </row>
    <row r="393" spans="1:9" ht="13">
      <c r="A393" s="248" t="str">
        <f t="shared" si="5"/>
        <v>物理学及応用物理学研究Ａ　上田　太郎【530411000129】</v>
      </c>
      <c r="B393" s="249" t="s">
        <v>1643</v>
      </c>
      <c r="C393" s="249" t="s">
        <v>661</v>
      </c>
      <c r="D393" s="249" t="s">
        <v>27</v>
      </c>
      <c r="E393" s="249" t="s">
        <v>1627</v>
      </c>
      <c r="F393" s="249" t="s">
        <v>634</v>
      </c>
      <c r="G393" s="250">
        <v>2022</v>
      </c>
      <c r="H393" s="249" t="s">
        <v>1627</v>
      </c>
      <c r="I393" s="249" t="s">
        <v>775</v>
      </c>
    </row>
    <row r="394" spans="1:9" ht="13">
      <c r="A394" s="248" t="str">
        <f t="shared" ref="A394:A457" si="6">I394&amp;"【"&amp;E394&amp;F394&amp;"】"</f>
        <v>物理学及応用物理学研究Ａ　安田　賢二【530411000130】</v>
      </c>
      <c r="B394" s="249" t="s">
        <v>1644</v>
      </c>
      <c r="C394" s="249" t="s">
        <v>661</v>
      </c>
      <c r="D394" s="249" t="s">
        <v>27</v>
      </c>
      <c r="E394" s="249" t="s">
        <v>1627</v>
      </c>
      <c r="F394" s="249" t="s">
        <v>635</v>
      </c>
      <c r="G394" s="250">
        <v>2022</v>
      </c>
      <c r="H394" s="249" t="s">
        <v>1627</v>
      </c>
      <c r="I394" s="249" t="s">
        <v>776</v>
      </c>
    </row>
    <row r="395" spans="1:9" ht="13">
      <c r="A395" s="248" t="str">
        <f t="shared" si="6"/>
        <v>物理学及応用物理学研究Ａ　長谷川　剛【530411000131】</v>
      </c>
      <c r="B395" s="249" t="s">
        <v>1645</v>
      </c>
      <c r="C395" s="249" t="s">
        <v>661</v>
      </c>
      <c r="D395" s="249" t="s">
        <v>27</v>
      </c>
      <c r="E395" s="249" t="s">
        <v>1627</v>
      </c>
      <c r="F395" s="249" t="s">
        <v>636</v>
      </c>
      <c r="G395" s="250">
        <v>2022</v>
      </c>
      <c r="H395" s="249" t="s">
        <v>1627</v>
      </c>
      <c r="I395" s="249" t="s">
        <v>777</v>
      </c>
    </row>
    <row r="396" spans="1:9" ht="13">
      <c r="A396" s="248" t="str">
        <f t="shared" si="6"/>
        <v>物理学及応用物理学研究Ａ　溝川　貴司【530411000132】</v>
      </c>
      <c r="B396" s="249" t="s">
        <v>1646</v>
      </c>
      <c r="C396" s="249" t="s">
        <v>661</v>
      </c>
      <c r="D396" s="249" t="s">
        <v>27</v>
      </c>
      <c r="E396" s="249" t="s">
        <v>1627</v>
      </c>
      <c r="F396" s="249" t="s">
        <v>637</v>
      </c>
      <c r="G396" s="250">
        <v>2022</v>
      </c>
      <c r="H396" s="249" t="s">
        <v>1627</v>
      </c>
      <c r="I396" s="249" t="s">
        <v>778</v>
      </c>
    </row>
    <row r="397" spans="1:9" ht="13">
      <c r="A397" s="248" t="str">
        <f t="shared" si="6"/>
        <v>物理学及応用物理学研究A　小池　茂昭【530411000133】</v>
      </c>
      <c r="B397" s="249" t="s">
        <v>1647</v>
      </c>
      <c r="C397" s="249" t="s">
        <v>661</v>
      </c>
      <c r="D397" s="249" t="s">
        <v>27</v>
      </c>
      <c r="E397" s="249" t="s">
        <v>1627</v>
      </c>
      <c r="F397" s="249" t="s">
        <v>638</v>
      </c>
      <c r="G397" s="250">
        <v>2022</v>
      </c>
      <c r="H397" s="249" t="s">
        <v>1627</v>
      </c>
      <c r="I397" s="249" t="s">
        <v>779</v>
      </c>
    </row>
    <row r="398" spans="1:9" ht="13">
      <c r="A398" s="248" t="str">
        <f t="shared" si="6"/>
        <v>物理学及応用物理学研究A　井上　昭雄【530411000134】</v>
      </c>
      <c r="B398" s="249" t="s">
        <v>1648</v>
      </c>
      <c r="C398" s="249" t="s">
        <v>661</v>
      </c>
      <c r="D398" s="249" t="s">
        <v>27</v>
      </c>
      <c r="E398" s="249" t="s">
        <v>1627</v>
      </c>
      <c r="F398" s="249" t="s">
        <v>639</v>
      </c>
      <c r="G398" s="250">
        <v>2022</v>
      </c>
      <c r="H398" s="249" t="s">
        <v>1627</v>
      </c>
      <c r="I398" s="249" t="s">
        <v>780</v>
      </c>
    </row>
    <row r="399" spans="1:9" ht="13">
      <c r="A399" s="248" t="str">
        <f t="shared" si="6"/>
        <v>物理学及応用物理学研究Ａ　高山　あかり【530411000135】</v>
      </c>
      <c r="B399" s="249" t="s">
        <v>1649</v>
      </c>
      <c r="C399" s="249" t="s">
        <v>661</v>
      </c>
      <c r="D399" s="249" t="s">
        <v>27</v>
      </c>
      <c r="E399" s="249" t="s">
        <v>1627</v>
      </c>
      <c r="F399" s="249" t="s">
        <v>640</v>
      </c>
      <c r="G399" s="250">
        <v>2022</v>
      </c>
      <c r="H399" s="249" t="s">
        <v>1627</v>
      </c>
      <c r="I399" s="249" t="s">
        <v>781</v>
      </c>
    </row>
    <row r="400" spans="1:9" ht="13">
      <c r="A400" s="248" t="str">
        <f t="shared" si="6"/>
        <v>物理学及応用物理学研究Ａ　望月　維人【530411000136】</v>
      </c>
      <c r="B400" s="249" t="s">
        <v>1650</v>
      </c>
      <c r="C400" s="249" t="s">
        <v>661</v>
      </c>
      <c r="D400" s="249" t="s">
        <v>27</v>
      </c>
      <c r="E400" s="249" t="s">
        <v>1627</v>
      </c>
      <c r="F400" s="249" t="s">
        <v>641</v>
      </c>
      <c r="G400" s="250">
        <v>2022</v>
      </c>
      <c r="H400" s="249" t="s">
        <v>1627</v>
      </c>
      <c r="I400" s="249" t="s">
        <v>782</v>
      </c>
    </row>
    <row r="401" spans="1:9" ht="13">
      <c r="A401" s="248" t="str">
        <f t="shared" si="6"/>
        <v>物理学及応用物理学研究Ａ　澤田　秀之【530411000137】</v>
      </c>
      <c r="B401" s="249" t="s">
        <v>1651</v>
      </c>
      <c r="C401" s="249" t="s">
        <v>661</v>
      </c>
      <c r="D401" s="249" t="s">
        <v>27</v>
      </c>
      <c r="E401" s="249" t="s">
        <v>1627</v>
      </c>
      <c r="F401" s="249" t="s">
        <v>642</v>
      </c>
      <c r="G401" s="250">
        <v>2022</v>
      </c>
      <c r="H401" s="249" t="s">
        <v>1627</v>
      </c>
      <c r="I401" s="249" t="s">
        <v>783</v>
      </c>
    </row>
    <row r="402" spans="1:9" ht="13">
      <c r="A402" s="248" t="str">
        <f t="shared" si="6"/>
        <v>物理学及応用物理学研究Ａ　北　智洋【530411000138】</v>
      </c>
      <c r="B402" s="249" t="s">
        <v>1652</v>
      </c>
      <c r="C402" s="249" t="s">
        <v>661</v>
      </c>
      <c r="D402" s="249" t="s">
        <v>27</v>
      </c>
      <c r="E402" s="249" t="s">
        <v>1627</v>
      </c>
      <c r="F402" s="249" t="s">
        <v>643</v>
      </c>
      <c r="G402" s="250">
        <v>2022</v>
      </c>
      <c r="H402" s="249" t="s">
        <v>1627</v>
      </c>
      <c r="I402" s="249" t="s">
        <v>784</v>
      </c>
    </row>
    <row r="403" spans="1:9" ht="13">
      <c r="A403" s="248" t="str">
        <f t="shared" si="6"/>
        <v>物理学及応用物理学研究Ａ　辻川　信二【530411000139】</v>
      </c>
      <c r="B403" s="249" t="s">
        <v>1653</v>
      </c>
      <c r="C403" s="249" t="s">
        <v>661</v>
      </c>
      <c r="D403" s="249" t="s">
        <v>27</v>
      </c>
      <c r="E403" s="249" t="s">
        <v>1627</v>
      </c>
      <c r="F403" s="249" t="s">
        <v>644</v>
      </c>
      <c r="G403" s="250">
        <v>2022</v>
      </c>
      <c r="H403" s="249" t="s">
        <v>1627</v>
      </c>
      <c r="I403" s="249" t="s">
        <v>785</v>
      </c>
    </row>
    <row r="404" spans="1:9" ht="13">
      <c r="A404" s="248" t="str">
        <f t="shared" si="6"/>
        <v>物理学及応用物理学研究Ｂ　多辺　由佳【530411000201】</v>
      </c>
      <c r="B404" s="249" t="s">
        <v>435</v>
      </c>
      <c r="C404" s="249" t="s">
        <v>661</v>
      </c>
      <c r="D404" s="249" t="s">
        <v>27</v>
      </c>
      <c r="E404" s="249" t="s">
        <v>1654</v>
      </c>
      <c r="F404" s="249" t="s">
        <v>606</v>
      </c>
      <c r="G404" s="250">
        <v>2022</v>
      </c>
      <c r="H404" s="249" t="s">
        <v>1654</v>
      </c>
      <c r="I404" s="249" t="s">
        <v>786</v>
      </c>
    </row>
    <row r="405" spans="1:9" ht="13">
      <c r="A405" s="248" t="str">
        <f t="shared" si="6"/>
        <v>物理学及応用物理学研究Ｂ　竹内　淳【530411000202】</v>
      </c>
      <c r="B405" s="249" t="s">
        <v>1655</v>
      </c>
      <c r="C405" s="249" t="s">
        <v>661</v>
      </c>
      <c r="D405" s="249" t="s">
        <v>27</v>
      </c>
      <c r="E405" s="249" t="s">
        <v>1654</v>
      </c>
      <c r="F405" s="249" t="s">
        <v>607</v>
      </c>
      <c r="G405" s="250">
        <v>2022</v>
      </c>
      <c r="H405" s="249" t="s">
        <v>1654</v>
      </c>
      <c r="I405" s="249" t="s">
        <v>787</v>
      </c>
    </row>
    <row r="406" spans="1:9" ht="13">
      <c r="A406" s="248" t="str">
        <f t="shared" si="6"/>
        <v>物理学及応用物理学研究Ｂ　鷹野　正利【530411000208】</v>
      </c>
      <c r="B406" s="249" t="s">
        <v>1656</v>
      </c>
      <c r="C406" s="249" t="s">
        <v>661</v>
      </c>
      <c r="D406" s="249" t="s">
        <v>27</v>
      </c>
      <c r="E406" s="249" t="s">
        <v>1654</v>
      </c>
      <c r="F406" s="249" t="s">
        <v>613</v>
      </c>
      <c r="G406" s="250">
        <v>2022</v>
      </c>
      <c r="H406" s="249" t="s">
        <v>1654</v>
      </c>
      <c r="I406" s="249" t="s">
        <v>788</v>
      </c>
    </row>
    <row r="407" spans="1:9" ht="13">
      <c r="A407" s="248" t="str">
        <f t="shared" si="6"/>
        <v>物理学及応用物理学研究Ｂ　中里　弘道【530411000209】</v>
      </c>
      <c r="B407" s="249" t="s">
        <v>1657</v>
      </c>
      <c r="C407" s="249" t="s">
        <v>661</v>
      </c>
      <c r="D407" s="249" t="s">
        <v>27</v>
      </c>
      <c r="E407" s="249" t="s">
        <v>1654</v>
      </c>
      <c r="F407" s="249" t="s">
        <v>614</v>
      </c>
      <c r="G407" s="250">
        <v>2022</v>
      </c>
      <c r="H407" s="249" t="s">
        <v>1654</v>
      </c>
      <c r="I407" s="249" t="s">
        <v>789</v>
      </c>
    </row>
    <row r="408" spans="1:9" ht="13">
      <c r="A408" s="248" t="str">
        <f t="shared" si="6"/>
        <v>物理学及応用物理学研究Ｂ　湯浅　一哉【530411000214】</v>
      </c>
      <c r="B408" s="249" t="s">
        <v>1658</v>
      </c>
      <c r="C408" s="249" t="s">
        <v>661</v>
      </c>
      <c r="D408" s="249" t="s">
        <v>27</v>
      </c>
      <c r="E408" s="249" t="s">
        <v>1654</v>
      </c>
      <c r="F408" s="249" t="s">
        <v>619</v>
      </c>
      <c r="G408" s="250">
        <v>2022</v>
      </c>
      <c r="H408" s="249" t="s">
        <v>1654</v>
      </c>
      <c r="I408" s="249" t="s">
        <v>790</v>
      </c>
    </row>
    <row r="409" spans="1:9" ht="13">
      <c r="A409" s="248" t="str">
        <f t="shared" si="6"/>
        <v>物理学及応用物理学研究Ｂ　山田　章一【530411000215】</v>
      </c>
      <c r="B409" s="249" t="s">
        <v>1659</v>
      </c>
      <c r="C409" s="249" t="s">
        <v>661</v>
      </c>
      <c r="D409" s="249" t="s">
        <v>27</v>
      </c>
      <c r="E409" s="249" t="s">
        <v>1654</v>
      </c>
      <c r="F409" s="249" t="s">
        <v>620</v>
      </c>
      <c r="G409" s="250">
        <v>2022</v>
      </c>
      <c r="H409" s="249" t="s">
        <v>1654</v>
      </c>
      <c r="I409" s="249" t="s">
        <v>791</v>
      </c>
    </row>
    <row r="410" spans="1:9" ht="13">
      <c r="A410" s="248" t="str">
        <f t="shared" si="6"/>
        <v>物理学及応用物理学研究Ｂ　山崎　義弘【530411000216】</v>
      </c>
      <c r="B410" s="249" t="s">
        <v>1660</v>
      </c>
      <c r="C410" s="249" t="s">
        <v>661</v>
      </c>
      <c r="D410" s="249" t="s">
        <v>27</v>
      </c>
      <c r="E410" s="249" t="s">
        <v>1654</v>
      </c>
      <c r="F410" s="249" t="s">
        <v>621</v>
      </c>
      <c r="G410" s="250">
        <v>2022</v>
      </c>
      <c r="H410" s="249" t="s">
        <v>1654</v>
      </c>
      <c r="I410" s="249" t="s">
        <v>792</v>
      </c>
    </row>
    <row r="411" spans="1:9" ht="13">
      <c r="A411" s="248" t="str">
        <f t="shared" si="6"/>
        <v>物理学及応用物理学研究Ｂ　森島　繁生【530411000217】</v>
      </c>
      <c r="B411" s="249" t="s">
        <v>1661</v>
      </c>
      <c r="C411" s="249" t="s">
        <v>661</v>
      </c>
      <c r="D411" s="249" t="s">
        <v>27</v>
      </c>
      <c r="E411" s="249" t="s">
        <v>1654</v>
      </c>
      <c r="F411" s="249" t="s">
        <v>622</v>
      </c>
      <c r="G411" s="250">
        <v>2022</v>
      </c>
      <c r="H411" s="249" t="s">
        <v>1654</v>
      </c>
      <c r="I411" s="249" t="s">
        <v>793</v>
      </c>
    </row>
    <row r="412" spans="1:9" ht="13">
      <c r="A412" s="248" t="str">
        <f t="shared" si="6"/>
        <v>物理学及応用物理学研究Ｂ　高野　光則【530411000219】</v>
      </c>
      <c r="B412" s="249" t="s">
        <v>1662</v>
      </c>
      <c r="C412" s="249" t="s">
        <v>661</v>
      </c>
      <c r="D412" s="249" t="s">
        <v>27</v>
      </c>
      <c r="E412" s="249" t="s">
        <v>1654</v>
      </c>
      <c r="F412" s="249" t="s">
        <v>624</v>
      </c>
      <c r="G412" s="250">
        <v>2022</v>
      </c>
      <c r="H412" s="249" t="s">
        <v>1654</v>
      </c>
      <c r="I412" s="249" t="s">
        <v>794</v>
      </c>
    </row>
    <row r="413" spans="1:9" ht="13">
      <c r="A413" s="248" t="str">
        <f t="shared" si="6"/>
        <v>物理学及応用物理学研究Ｂ　寄田　浩平【530411000221】</v>
      </c>
      <c r="B413" s="249" t="s">
        <v>1663</v>
      </c>
      <c r="C413" s="249" t="s">
        <v>661</v>
      </c>
      <c r="D413" s="249" t="s">
        <v>27</v>
      </c>
      <c r="E413" s="249" t="s">
        <v>1654</v>
      </c>
      <c r="F413" s="249" t="s">
        <v>626</v>
      </c>
      <c r="G413" s="250">
        <v>2022</v>
      </c>
      <c r="H413" s="249" t="s">
        <v>1654</v>
      </c>
      <c r="I413" s="249" t="s">
        <v>795</v>
      </c>
    </row>
    <row r="414" spans="1:9" ht="13">
      <c r="A414" s="248" t="str">
        <f t="shared" si="6"/>
        <v>物理学及応用物理学研究Ｂ　小澤　徹【530411000222】</v>
      </c>
      <c r="B414" s="249" t="s">
        <v>1664</v>
      </c>
      <c r="C414" s="249" t="s">
        <v>661</v>
      </c>
      <c r="D414" s="249" t="s">
        <v>27</v>
      </c>
      <c r="E414" s="249" t="s">
        <v>1654</v>
      </c>
      <c r="F414" s="249" t="s">
        <v>627</v>
      </c>
      <c r="G414" s="250">
        <v>2022</v>
      </c>
      <c r="H414" s="249" t="s">
        <v>1654</v>
      </c>
      <c r="I414" s="249" t="s">
        <v>796</v>
      </c>
    </row>
    <row r="415" spans="1:9" ht="13">
      <c r="A415" s="248" t="str">
        <f t="shared" si="6"/>
        <v>物理学及応用物理学研究Ｂ　片岡　淳【530411000223】</v>
      </c>
      <c r="B415" s="249" t="s">
        <v>1665</v>
      </c>
      <c r="C415" s="249" t="s">
        <v>661</v>
      </c>
      <c r="D415" s="249" t="s">
        <v>27</v>
      </c>
      <c r="E415" s="249" t="s">
        <v>1654</v>
      </c>
      <c r="F415" s="249" t="s">
        <v>628</v>
      </c>
      <c r="G415" s="250">
        <v>2022</v>
      </c>
      <c r="H415" s="249" t="s">
        <v>1654</v>
      </c>
      <c r="I415" s="249" t="s">
        <v>797</v>
      </c>
    </row>
    <row r="416" spans="1:9" ht="13">
      <c r="A416" s="248" t="str">
        <f t="shared" si="6"/>
        <v>物理学及応用物理学研究Ｂ　安倍　博之【530411000224】</v>
      </c>
      <c r="B416" s="249" t="s">
        <v>1666</v>
      </c>
      <c r="C416" s="249" t="s">
        <v>661</v>
      </c>
      <c r="D416" s="249" t="s">
        <v>27</v>
      </c>
      <c r="E416" s="249" t="s">
        <v>1654</v>
      </c>
      <c r="F416" s="249" t="s">
        <v>629</v>
      </c>
      <c r="G416" s="250">
        <v>2022</v>
      </c>
      <c r="H416" s="249" t="s">
        <v>1654</v>
      </c>
      <c r="I416" s="249" t="s">
        <v>798</v>
      </c>
    </row>
    <row r="417" spans="1:9" ht="13">
      <c r="A417" s="248" t="str">
        <f t="shared" si="6"/>
        <v>物理学及応用物理学研究Ｂ　新倉　弘倫【530411000225】</v>
      </c>
      <c r="B417" s="249" t="s">
        <v>1667</v>
      </c>
      <c r="C417" s="249" t="s">
        <v>661</v>
      </c>
      <c r="D417" s="249" t="s">
        <v>27</v>
      </c>
      <c r="E417" s="249" t="s">
        <v>1654</v>
      </c>
      <c r="F417" s="249" t="s">
        <v>630</v>
      </c>
      <c r="G417" s="250">
        <v>2022</v>
      </c>
      <c r="H417" s="249" t="s">
        <v>1654</v>
      </c>
      <c r="I417" s="249" t="s">
        <v>799</v>
      </c>
    </row>
    <row r="418" spans="1:9" ht="13">
      <c r="A418" s="248" t="str">
        <f t="shared" si="6"/>
        <v>物理学及応用物理学研究Ｂ　青木　隆朗【530411000226】</v>
      </c>
      <c r="B418" s="249" t="s">
        <v>1668</v>
      </c>
      <c r="C418" s="249" t="s">
        <v>661</v>
      </c>
      <c r="D418" s="249" t="s">
        <v>27</v>
      </c>
      <c r="E418" s="249" t="s">
        <v>1654</v>
      </c>
      <c r="F418" s="249" t="s">
        <v>631</v>
      </c>
      <c r="G418" s="250">
        <v>2022</v>
      </c>
      <c r="H418" s="249" t="s">
        <v>1654</v>
      </c>
      <c r="I418" s="249" t="s">
        <v>800</v>
      </c>
    </row>
    <row r="419" spans="1:9" ht="13">
      <c r="A419" s="248" t="str">
        <f t="shared" si="6"/>
        <v>物理学及応用物理学研究Ｂ　原山　卓久【530411000228】</v>
      </c>
      <c r="B419" s="249" t="s">
        <v>1669</v>
      </c>
      <c r="C419" s="249" t="s">
        <v>661</v>
      </c>
      <c r="D419" s="249" t="s">
        <v>27</v>
      </c>
      <c r="E419" s="249" t="s">
        <v>1654</v>
      </c>
      <c r="F419" s="249" t="s">
        <v>633</v>
      </c>
      <c r="G419" s="250">
        <v>2022</v>
      </c>
      <c r="H419" s="249" t="s">
        <v>1654</v>
      </c>
      <c r="I419" s="249" t="s">
        <v>801</v>
      </c>
    </row>
    <row r="420" spans="1:9" ht="13">
      <c r="A420" s="248" t="str">
        <f t="shared" si="6"/>
        <v>物理学及応用物理学研究Ｂ　上田　太郎【530411000229】</v>
      </c>
      <c r="B420" s="249" t="s">
        <v>1670</v>
      </c>
      <c r="C420" s="249" t="s">
        <v>661</v>
      </c>
      <c r="D420" s="249" t="s">
        <v>27</v>
      </c>
      <c r="E420" s="249" t="s">
        <v>1654</v>
      </c>
      <c r="F420" s="249" t="s">
        <v>634</v>
      </c>
      <c r="G420" s="250">
        <v>2022</v>
      </c>
      <c r="H420" s="249" t="s">
        <v>1654</v>
      </c>
      <c r="I420" s="249" t="s">
        <v>802</v>
      </c>
    </row>
    <row r="421" spans="1:9" ht="13">
      <c r="A421" s="248" t="str">
        <f t="shared" si="6"/>
        <v>物理学及応用物理学研究Ｂ　安田　賢二【530411000230】</v>
      </c>
      <c r="B421" s="249" t="s">
        <v>1671</v>
      </c>
      <c r="C421" s="249" t="s">
        <v>661</v>
      </c>
      <c r="D421" s="249" t="s">
        <v>27</v>
      </c>
      <c r="E421" s="249" t="s">
        <v>1654</v>
      </c>
      <c r="F421" s="249" t="s">
        <v>635</v>
      </c>
      <c r="G421" s="250">
        <v>2022</v>
      </c>
      <c r="H421" s="249" t="s">
        <v>1654</v>
      </c>
      <c r="I421" s="249" t="s">
        <v>803</v>
      </c>
    </row>
    <row r="422" spans="1:9" ht="13">
      <c r="A422" s="248" t="str">
        <f t="shared" si="6"/>
        <v>物理学及応用物理学研究Ｂ　長谷川　剛【530411000231】</v>
      </c>
      <c r="B422" s="249" t="s">
        <v>1672</v>
      </c>
      <c r="C422" s="249" t="s">
        <v>661</v>
      </c>
      <c r="D422" s="249" t="s">
        <v>27</v>
      </c>
      <c r="E422" s="249" t="s">
        <v>1654</v>
      </c>
      <c r="F422" s="249" t="s">
        <v>636</v>
      </c>
      <c r="G422" s="250">
        <v>2022</v>
      </c>
      <c r="H422" s="249" t="s">
        <v>1654</v>
      </c>
      <c r="I422" s="249" t="s">
        <v>804</v>
      </c>
    </row>
    <row r="423" spans="1:9" ht="13">
      <c r="A423" s="248" t="str">
        <f t="shared" si="6"/>
        <v>物理学及応用物理学研究Ｂ　溝川　貴司【530411000232】</v>
      </c>
      <c r="B423" s="249" t="s">
        <v>1673</v>
      </c>
      <c r="C423" s="249" t="s">
        <v>661</v>
      </c>
      <c r="D423" s="249" t="s">
        <v>27</v>
      </c>
      <c r="E423" s="249" t="s">
        <v>1654</v>
      </c>
      <c r="F423" s="249" t="s">
        <v>637</v>
      </c>
      <c r="G423" s="250">
        <v>2022</v>
      </c>
      <c r="H423" s="249" t="s">
        <v>1654</v>
      </c>
      <c r="I423" s="249" t="s">
        <v>805</v>
      </c>
    </row>
    <row r="424" spans="1:9" ht="13">
      <c r="A424" s="248" t="str">
        <f t="shared" si="6"/>
        <v>物理学及応用物理学研究B　小池　茂昭【530411000233】</v>
      </c>
      <c r="B424" s="249" t="s">
        <v>1674</v>
      </c>
      <c r="C424" s="249" t="s">
        <v>661</v>
      </c>
      <c r="D424" s="249" t="s">
        <v>27</v>
      </c>
      <c r="E424" s="249" t="s">
        <v>1654</v>
      </c>
      <c r="F424" s="249" t="s">
        <v>638</v>
      </c>
      <c r="G424" s="250">
        <v>2022</v>
      </c>
      <c r="H424" s="249" t="s">
        <v>1654</v>
      </c>
      <c r="I424" s="249" t="s">
        <v>806</v>
      </c>
    </row>
    <row r="425" spans="1:9" ht="13">
      <c r="A425" s="248" t="str">
        <f t="shared" si="6"/>
        <v>物理学及応用物理学研究B　井上　昭雄【530411000234】</v>
      </c>
      <c r="B425" s="249" t="s">
        <v>1675</v>
      </c>
      <c r="C425" s="249" t="s">
        <v>661</v>
      </c>
      <c r="D425" s="249" t="s">
        <v>27</v>
      </c>
      <c r="E425" s="249" t="s">
        <v>1654</v>
      </c>
      <c r="F425" s="249" t="s">
        <v>639</v>
      </c>
      <c r="G425" s="250">
        <v>2022</v>
      </c>
      <c r="H425" s="249" t="s">
        <v>1654</v>
      </c>
      <c r="I425" s="249" t="s">
        <v>807</v>
      </c>
    </row>
    <row r="426" spans="1:9" ht="13">
      <c r="A426" s="248" t="str">
        <f t="shared" si="6"/>
        <v>物理学及応用物理学研究Ｂ　高山　あかり【530411000235】</v>
      </c>
      <c r="B426" s="249" t="s">
        <v>1676</v>
      </c>
      <c r="C426" s="249" t="s">
        <v>661</v>
      </c>
      <c r="D426" s="249" t="s">
        <v>27</v>
      </c>
      <c r="E426" s="249" t="s">
        <v>1654</v>
      </c>
      <c r="F426" s="249" t="s">
        <v>640</v>
      </c>
      <c r="G426" s="250">
        <v>2022</v>
      </c>
      <c r="H426" s="249" t="s">
        <v>1654</v>
      </c>
      <c r="I426" s="249" t="s">
        <v>808</v>
      </c>
    </row>
    <row r="427" spans="1:9" ht="13">
      <c r="A427" s="248" t="str">
        <f t="shared" si="6"/>
        <v>物理学及応用物理学研究Ｂ　望月　維人【530411000236】</v>
      </c>
      <c r="B427" s="249" t="s">
        <v>1677</v>
      </c>
      <c r="C427" s="249" t="s">
        <v>661</v>
      </c>
      <c r="D427" s="249" t="s">
        <v>27</v>
      </c>
      <c r="E427" s="249" t="s">
        <v>1654</v>
      </c>
      <c r="F427" s="249" t="s">
        <v>641</v>
      </c>
      <c r="G427" s="250">
        <v>2022</v>
      </c>
      <c r="H427" s="249" t="s">
        <v>1654</v>
      </c>
      <c r="I427" s="249" t="s">
        <v>809</v>
      </c>
    </row>
    <row r="428" spans="1:9" ht="13">
      <c r="A428" s="248" t="str">
        <f t="shared" si="6"/>
        <v>物理学及応用物理学研究Ｂ　澤田　秀之【530411000237】</v>
      </c>
      <c r="B428" s="249" t="s">
        <v>1678</v>
      </c>
      <c r="C428" s="249" t="s">
        <v>661</v>
      </c>
      <c r="D428" s="249" t="s">
        <v>27</v>
      </c>
      <c r="E428" s="249" t="s">
        <v>1654</v>
      </c>
      <c r="F428" s="249" t="s">
        <v>642</v>
      </c>
      <c r="G428" s="250">
        <v>2022</v>
      </c>
      <c r="H428" s="249" t="s">
        <v>1654</v>
      </c>
      <c r="I428" s="249" t="s">
        <v>810</v>
      </c>
    </row>
    <row r="429" spans="1:9" ht="13">
      <c r="A429" s="248" t="str">
        <f t="shared" si="6"/>
        <v>物理学及応用物理学研究Ｂ　北　智洋【530411000238】</v>
      </c>
      <c r="B429" s="249" t="s">
        <v>1679</v>
      </c>
      <c r="C429" s="249" t="s">
        <v>661</v>
      </c>
      <c r="D429" s="249" t="s">
        <v>27</v>
      </c>
      <c r="E429" s="249" t="s">
        <v>1654</v>
      </c>
      <c r="F429" s="249" t="s">
        <v>643</v>
      </c>
      <c r="G429" s="250">
        <v>2022</v>
      </c>
      <c r="H429" s="249" t="s">
        <v>1654</v>
      </c>
      <c r="I429" s="249" t="s">
        <v>811</v>
      </c>
    </row>
    <row r="430" spans="1:9" ht="13">
      <c r="A430" s="248" t="str">
        <f t="shared" si="6"/>
        <v>物理学及応用物理学研究Ｂ　辻川　信二【530411000239】</v>
      </c>
      <c r="B430" s="249" t="s">
        <v>1680</v>
      </c>
      <c r="C430" s="249" t="s">
        <v>661</v>
      </c>
      <c r="D430" s="249" t="s">
        <v>27</v>
      </c>
      <c r="E430" s="249" t="s">
        <v>1654</v>
      </c>
      <c r="F430" s="249" t="s">
        <v>644</v>
      </c>
      <c r="G430" s="250">
        <v>2022</v>
      </c>
      <c r="H430" s="249" t="s">
        <v>1654</v>
      </c>
      <c r="I430" s="249" t="s">
        <v>812</v>
      </c>
    </row>
    <row r="431" spans="1:9" ht="13">
      <c r="A431" s="248" t="str">
        <f t="shared" si="6"/>
        <v>化学・生命化学研究　鹿又　宣弘【530411000303】</v>
      </c>
      <c r="B431" s="249" t="s">
        <v>1681</v>
      </c>
      <c r="C431" s="249" t="s">
        <v>661</v>
      </c>
      <c r="D431" s="249" t="s">
        <v>27</v>
      </c>
      <c r="E431" s="249" t="s">
        <v>1682</v>
      </c>
      <c r="F431" s="249" t="s">
        <v>608</v>
      </c>
      <c r="G431" s="250">
        <v>2022</v>
      </c>
      <c r="H431" s="249" t="s">
        <v>1682</v>
      </c>
      <c r="I431" s="249" t="s">
        <v>813</v>
      </c>
    </row>
    <row r="432" spans="1:9" ht="13">
      <c r="A432" s="248" t="str">
        <f t="shared" si="6"/>
        <v>化学・生命化学研究　中田　雅久【530411000304】</v>
      </c>
      <c r="B432" s="249" t="s">
        <v>1683</v>
      </c>
      <c r="C432" s="249" t="s">
        <v>661</v>
      </c>
      <c r="D432" s="249" t="s">
        <v>27</v>
      </c>
      <c r="E432" s="249" t="s">
        <v>1682</v>
      </c>
      <c r="F432" s="249" t="s">
        <v>609</v>
      </c>
      <c r="G432" s="250">
        <v>2022</v>
      </c>
      <c r="H432" s="249" t="s">
        <v>1682</v>
      </c>
      <c r="I432" s="249" t="s">
        <v>814</v>
      </c>
    </row>
    <row r="433" spans="1:9" ht="13">
      <c r="A433" s="248" t="str">
        <f t="shared" si="6"/>
        <v>化学・生命化学研究　中井　浩巳【530411000305】</v>
      </c>
      <c r="B433" s="249" t="s">
        <v>1684</v>
      </c>
      <c r="C433" s="249" t="s">
        <v>661</v>
      </c>
      <c r="D433" s="249" t="s">
        <v>27</v>
      </c>
      <c r="E433" s="249" t="s">
        <v>1682</v>
      </c>
      <c r="F433" s="249" t="s">
        <v>610</v>
      </c>
      <c r="G433" s="250">
        <v>2022</v>
      </c>
      <c r="H433" s="249" t="s">
        <v>1682</v>
      </c>
      <c r="I433" s="249" t="s">
        <v>815</v>
      </c>
    </row>
    <row r="434" spans="1:9" ht="13">
      <c r="A434" s="248" t="str">
        <f t="shared" si="6"/>
        <v>化学・生命化学研究　柴田　高範【530411000306】</v>
      </c>
      <c r="B434" s="249" t="s">
        <v>480</v>
      </c>
      <c r="C434" s="249" t="s">
        <v>661</v>
      </c>
      <c r="D434" s="249" t="s">
        <v>27</v>
      </c>
      <c r="E434" s="249" t="s">
        <v>1682</v>
      </c>
      <c r="F434" s="249" t="s">
        <v>611</v>
      </c>
      <c r="G434" s="250">
        <v>2022</v>
      </c>
      <c r="H434" s="249" t="s">
        <v>1682</v>
      </c>
      <c r="I434" s="249" t="s">
        <v>816</v>
      </c>
    </row>
    <row r="435" spans="1:9" ht="13">
      <c r="A435" s="248" t="str">
        <f t="shared" si="6"/>
        <v>化学・生命化学研究　山口　正【530411000307】</v>
      </c>
      <c r="B435" s="249" t="s">
        <v>1685</v>
      </c>
      <c r="C435" s="249" t="s">
        <v>661</v>
      </c>
      <c r="D435" s="249" t="s">
        <v>27</v>
      </c>
      <c r="E435" s="249" t="s">
        <v>1682</v>
      </c>
      <c r="F435" s="249" t="s">
        <v>612</v>
      </c>
      <c r="G435" s="250">
        <v>2022</v>
      </c>
      <c r="H435" s="249" t="s">
        <v>1682</v>
      </c>
      <c r="I435" s="249" t="s">
        <v>817</v>
      </c>
    </row>
    <row r="436" spans="1:9" ht="13">
      <c r="A436" s="248" t="str">
        <f t="shared" si="6"/>
        <v>化学・生命化学研究　中尾　洋一【530411000308】</v>
      </c>
      <c r="B436" s="249" t="s">
        <v>1686</v>
      </c>
      <c r="C436" s="249" t="s">
        <v>661</v>
      </c>
      <c r="D436" s="249" t="s">
        <v>27</v>
      </c>
      <c r="E436" s="249" t="s">
        <v>1682</v>
      </c>
      <c r="F436" s="249" t="s">
        <v>613</v>
      </c>
      <c r="G436" s="250">
        <v>2022</v>
      </c>
      <c r="H436" s="249" t="s">
        <v>1682</v>
      </c>
      <c r="I436" s="249" t="s">
        <v>818</v>
      </c>
    </row>
    <row r="437" spans="1:9" ht="13">
      <c r="A437" s="248" t="str">
        <f t="shared" si="6"/>
        <v>化学・生命化学研究　小出　隆規【530411000309】</v>
      </c>
      <c r="B437" s="249" t="s">
        <v>1687</v>
      </c>
      <c r="C437" s="249" t="s">
        <v>661</v>
      </c>
      <c r="D437" s="249" t="s">
        <v>27</v>
      </c>
      <c r="E437" s="249" t="s">
        <v>1682</v>
      </c>
      <c r="F437" s="249" t="s">
        <v>614</v>
      </c>
      <c r="G437" s="250">
        <v>2022</v>
      </c>
      <c r="H437" s="249" t="s">
        <v>1682</v>
      </c>
      <c r="I437" s="249" t="s">
        <v>819</v>
      </c>
    </row>
    <row r="438" spans="1:9" ht="13">
      <c r="A438" s="248" t="str">
        <f t="shared" si="6"/>
        <v>化学・生命化学研究　寺田　泰比古【530411000310】</v>
      </c>
      <c r="B438" s="249" t="s">
        <v>1688</v>
      </c>
      <c r="C438" s="249" t="s">
        <v>661</v>
      </c>
      <c r="D438" s="249" t="s">
        <v>27</v>
      </c>
      <c r="E438" s="249" t="s">
        <v>1682</v>
      </c>
      <c r="F438" s="249" t="s">
        <v>615</v>
      </c>
      <c r="G438" s="250">
        <v>2022</v>
      </c>
      <c r="H438" s="249" t="s">
        <v>1682</v>
      </c>
      <c r="I438" s="249" t="s">
        <v>820</v>
      </c>
    </row>
    <row r="439" spans="1:9" ht="13">
      <c r="A439" s="248" t="str">
        <f t="shared" si="6"/>
        <v>化学・生命化学研究　井村　考平【530411000311】</v>
      </c>
      <c r="B439" s="249" t="s">
        <v>1689</v>
      </c>
      <c r="C439" s="249" t="s">
        <v>661</v>
      </c>
      <c r="D439" s="249" t="s">
        <v>27</v>
      </c>
      <c r="E439" s="249" t="s">
        <v>1682</v>
      </c>
      <c r="F439" s="249" t="s">
        <v>616</v>
      </c>
      <c r="G439" s="250">
        <v>2022</v>
      </c>
      <c r="H439" s="249" t="s">
        <v>1682</v>
      </c>
      <c r="I439" s="249" t="s">
        <v>821</v>
      </c>
    </row>
    <row r="440" spans="1:9" ht="13">
      <c r="A440" s="248" t="str">
        <f t="shared" si="6"/>
        <v>応用化学研究Ａ　小柳津　研一【530411000401】</v>
      </c>
      <c r="B440" s="249" t="s">
        <v>495</v>
      </c>
      <c r="C440" s="249" t="s">
        <v>661</v>
      </c>
      <c r="D440" s="249" t="s">
        <v>27</v>
      </c>
      <c r="E440" s="249" t="s">
        <v>1690</v>
      </c>
      <c r="F440" s="249" t="s">
        <v>606</v>
      </c>
      <c r="G440" s="250">
        <v>2022</v>
      </c>
      <c r="H440" s="249" t="s">
        <v>1690</v>
      </c>
      <c r="I440" s="249" t="s">
        <v>822</v>
      </c>
    </row>
    <row r="441" spans="1:9" ht="13">
      <c r="A441" s="248" t="str">
        <f t="shared" si="6"/>
        <v>応用化学研究Ａ　松方　正彦【530411000402】</v>
      </c>
      <c r="B441" s="249" t="s">
        <v>1691</v>
      </c>
      <c r="C441" s="249" t="s">
        <v>661</v>
      </c>
      <c r="D441" s="249" t="s">
        <v>27</v>
      </c>
      <c r="E441" s="249" t="s">
        <v>1690</v>
      </c>
      <c r="F441" s="249" t="s">
        <v>607</v>
      </c>
      <c r="G441" s="250">
        <v>2022</v>
      </c>
      <c r="H441" s="249" t="s">
        <v>1690</v>
      </c>
      <c r="I441" s="249" t="s">
        <v>823</v>
      </c>
    </row>
    <row r="442" spans="1:9" ht="13">
      <c r="A442" s="248" t="str">
        <f t="shared" si="6"/>
        <v>応用化学研究Ａ　桐村　光太郎【530411000404】</v>
      </c>
      <c r="B442" s="249" t="s">
        <v>1692</v>
      </c>
      <c r="C442" s="249" t="s">
        <v>661</v>
      </c>
      <c r="D442" s="249" t="s">
        <v>27</v>
      </c>
      <c r="E442" s="249" t="s">
        <v>1690</v>
      </c>
      <c r="F442" s="249" t="s">
        <v>609</v>
      </c>
      <c r="G442" s="250">
        <v>2022</v>
      </c>
      <c r="H442" s="249" t="s">
        <v>1690</v>
      </c>
      <c r="I442" s="249" t="s">
        <v>824</v>
      </c>
    </row>
    <row r="443" spans="1:9" ht="13">
      <c r="A443" s="248" t="str">
        <f t="shared" si="6"/>
        <v>応用化学研究Ａ　菅原　義之【530411000405】</v>
      </c>
      <c r="B443" s="249" t="s">
        <v>1693</v>
      </c>
      <c r="C443" s="249" t="s">
        <v>661</v>
      </c>
      <c r="D443" s="249" t="s">
        <v>27</v>
      </c>
      <c r="E443" s="249" t="s">
        <v>1690</v>
      </c>
      <c r="F443" s="249" t="s">
        <v>610</v>
      </c>
      <c r="G443" s="250">
        <v>2022</v>
      </c>
      <c r="H443" s="249" t="s">
        <v>1690</v>
      </c>
      <c r="I443" s="249" t="s">
        <v>825</v>
      </c>
    </row>
    <row r="444" spans="1:9" ht="13">
      <c r="A444" s="248" t="str">
        <f t="shared" si="6"/>
        <v>応用化学研究Ａ　平沢　泉【530411000406】</v>
      </c>
      <c r="B444" s="249" t="s">
        <v>1694</v>
      </c>
      <c r="C444" s="249" t="s">
        <v>661</v>
      </c>
      <c r="D444" s="249" t="s">
        <v>27</v>
      </c>
      <c r="E444" s="249" t="s">
        <v>1690</v>
      </c>
      <c r="F444" s="249" t="s">
        <v>611</v>
      </c>
      <c r="G444" s="250">
        <v>2022</v>
      </c>
      <c r="H444" s="249" t="s">
        <v>1690</v>
      </c>
      <c r="I444" s="249" t="s">
        <v>826</v>
      </c>
    </row>
    <row r="445" spans="1:9" ht="13">
      <c r="A445" s="248" t="str">
        <f t="shared" si="6"/>
        <v>応用化学研究Ａ　本間　敬之【530411000407】</v>
      </c>
      <c r="B445" s="249" t="s">
        <v>1695</v>
      </c>
      <c r="C445" s="249" t="s">
        <v>661</v>
      </c>
      <c r="D445" s="249" t="s">
        <v>27</v>
      </c>
      <c r="E445" s="249" t="s">
        <v>1690</v>
      </c>
      <c r="F445" s="249" t="s">
        <v>612</v>
      </c>
      <c r="G445" s="250">
        <v>2022</v>
      </c>
      <c r="H445" s="249" t="s">
        <v>1690</v>
      </c>
      <c r="I445" s="249" t="s">
        <v>827</v>
      </c>
    </row>
    <row r="446" spans="1:9" ht="13">
      <c r="A446" s="248" t="str">
        <f t="shared" si="6"/>
        <v>応用化学研究Ａ　木野　邦器【530411000409】</v>
      </c>
      <c r="B446" s="249" t="s">
        <v>1696</v>
      </c>
      <c r="C446" s="249" t="s">
        <v>661</v>
      </c>
      <c r="D446" s="249" t="s">
        <v>27</v>
      </c>
      <c r="E446" s="249" t="s">
        <v>1690</v>
      </c>
      <c r="F446" s="249" t="s">
        <v>614</v>
      </c>
      <c r="G446" s="250">
        <v>2022</v>
      </c>
      <c r="H446" s="249" t="s">
        <v>1690</v>
      </c>
      <c r="I446" s="249" t="s">
        <v>828</v>
      </c>
    </row>
    <row r="447" spans="1:9" ht="13">
      <c r="A447" s="248" t="str">
        <f t="shared" si="6"/>
        <v>応用化学研究Ａ　細川　誠二郎【530411000410】</v>
      </c>
      <c r="B447" s="249" t="s">
        <v>1697</v>
      </c>
      <c r="C447" s="249" t="s">
        <v>661</v>
      </c>
      <c r="D447" s="249" t="s">
        <v>27</v>
      </c>
      <c r="E447" s="249" t="s">
        <v>1690</v>
      </c>
      <c r="F447" s="249" t="s">
        <v>615</v>
      </c>
      <c r="G447" s="250">
        <v>2022</v>
      </c>
      <c r="H447" s="249" t="s">
        <v>1690</v>
      </c>
      <c r="I447" s="249" t="s">
        <v>829</v>
      </c>
    </row>
    <row r="448" spans="1:9" ht="13">
      <c r="A448" s="248" t="str">
        <f t="shared" si="6"/>
        <v>応用化学研究Ａ　下嶋　敦【530411000411】</v>
      </c>
      <c r="B448" s="249" t="s">
        <v>1698</v>
      </c>
      <c r="C448" s="249" t="s">
        <v>661</v>
      </c>
      <c r="D448" s="249" t="s">
        <v>27</v>
      </c>
      <c r="E448" s="249" t="s">
        <v>1690</v>
      </c>
      <c r="F448" s="249" t="s">
        <v>616</v>
      </c>
      <c r="G448" s="250">
        <v>2022</v>
      </c>
      <c r="H448" s="249" t="s">
        <v>1690</v>
      </c>
      <c r="I448" s="249" t="s">
        <v>830</v>
      </c>
    </row>
    <row r="449" spans="1:9" ht="13">
      <c r="A449" s="248" t="str">
        <f t="shared" si="6"/>
        <v>応用化学研究Ａ　野田　優【530411000412】</v>
      </c>
      <c r="B449" s="249" t="s">
        <v>1699</v>
      </c>
      <c r="C449" s="249" t="s">
        <v>661</v>
      </c>
      <c r="D449" s="249" t="s">
        <v>27</v>
      </c>
      <c r="E449" s="249" t="s">
        <v>1690</v>
      </c>
      <c r="F449" s="249" t="s">
        <v>617</v>
      </c>
      <c r="G449" s="250">
        <v>2022</v>
      </c>
      <c r="H449" s="249" t="s">
        <v>1690</v>
      </c>
      <c r="I449" s="249" t="s">
        <v>831</v>
      </c>
    </row>
    <row r="450" spans="1:9" ht="13">
      <c r="A450" s="248" t="str">
        <f t="shared" si="6"/>
        <v>応用化学研究Ａ　山口　潤一郎【530411000416】</v>
      </c>
      <c r="B450" s="249" t="s">
        <v>1700</v>
      </c>
      <c r="C450" s="249" t="s">
        <v>661</v>
      </c>
      <c r="D450" s="249" t="s">
        <v>27</v>
      </c>
      <c r="E450" s="249" t="s">
        <v>1690</v>
      </c>
      <c r="F450" s="249" t="s">
        <v>621</v>
      </c>
      <c r="G450" s="250">
        <v>2022</v>
      </c>
      <c r="H450" s="249" t="s">
        <v>1690</v>
      </c>
      <c r="I450" s="249" t="s">
        <v>832</v>
      </c>
    </row>
    <row r="451" spans="1:9" ht="13">
      <c r="A451" s="248" t="str">
        <f t="shared" si="6"/>
        <v>応用化学研究Ａ　門間　聰之【530411000417】</v>
      </c>
      <c r="B451" s="249" t="s">
        <v>1701</v>
      </c>
      <c r="C451" s="249" t="s">
        <v>661</v>
      </c>
      <c r="D451" s="249" t="s">
        <v>27</v>
      </c>
      <c r="E451" s="249" t="s">
        <v>1690</v>
      </c>
      <c r="F451" s="249" t="s">
        <v>622</v>
      </c>
      <c r="G451" s="250">
        <v>2022</v>
      </c>
      <c r="H451" s="249" t="s">
        <v>1690</v>
      </c>
      <c r="I451" s="249" t="s">
        <v>833</v>
      </c>
    </row>
    <row r="452" spans="1:9" ht="13">
      <c r="A452" s="248" t="str">
        <f t="shared" si="6"/>
        <v>応用化学研究Ｂ　関根　泰【530411000501】</v>
      </c>
      <c r="B452" s="249" t="s">
        <v>497</v>
      </c>
      <c r="C452" s="249" t="s">
        <v>661</v>
      </c>
      <c r="D452" s="249" t="s">
        <v>27</v>
      </c>
      <c r="E452" s="249" t="s">
        <v>1702</v>
      </c>
      <c r="F452" s="249" t="s">
        <v>606</v>
      </c>
      <c r="G452" s="250">
        <v>2022</v>
      </c>
      <c r="H452" s="249" t="s">
        <v>1702</v>
      </c>
      <c r="I452" s="249" t="s">
        <v>834</v>
      </c>
    </row>
    <row r="453" spans="1:9" ht="13">
      <c r="A453" s="248" t="str">
        <f t="shared" si="6"/>
        <v>応用化学研究Ｂ　松方　正彦【530411000502】</v>
      </c>
      <c r="B453" s="249" t="s">
        <v>1703</v>
      </c>
      <c r="C453" s="249" t="s">
        <v>661</v>
      </c>
      <c r="D453" s="249" t="s">
        <v>27</v>
      </c>
      <c r="E453" s="249" t="s">
        <v>1702</v>
      </c>
      <c r="F453" s="249" t="s">
        <v>607</v>
      </c>
      <c r="G453" s="250">
        <v>2022</v>
      </c>
      <c r="H453" s="249" t="s">
        <v>1702</v>
      </c>
      <c r="I453" s="249" t="s">
        <v>835</v>
      </c>
    </row>
    <row r="454" spans="1:9" ht="13">
      <c r="A454" s="248" t="str">
        <f t="shared" si="6"/>
        <v>応用化学研究Ｂ　桐村　光太郎【530411000504】</v>
      </c>
      <c r="B454" s="249" t="s">
        <v>1704</v>
      </c>
      <c r="C454" s="249" t="s">
        <v>661</v>
      </c>
      <c r="D454" s="249" t="s">
        <v>27</v>
      </c>
      <c r="E454" s="249" t="s">
        <v>1702</v>
      </c>
      <c r="F454" s="249" t="s">
        <v>609</v>
      </c>
      <c r="G454" s="250">
        <v>2022</v>
      </c>
      <c r="H454" s="249" t="s">
        <v>1702</v>
      </c>
      <c r="I454" s="249" t="s">
        <v>836</v>
      </c>
    </row>
    <row r="455" spans="1:9" ht="13">
      <c r="A455" s="248" t="str">
        <f t="shared" si="6"/>
        <v>応用化学研究Ｂ　菅原　義之【530411000505】</v>
      </c>
      <c r="B455" s="249" t="s">
        <v>1705</v>
      </c>
      <c r="C455" s="249" t="s">
        <v>661</v>
      </c>
      <c r="D455" s="249" t="s">
        <v>27</v>
      </c>
      <c r="E455" s="249" t="s">
        <v>1702</v>
      </c>
      <c r="F455" s="249" t="s">
        <v>610</v>
      </c>
      <c r="G455" s="250">
        <v>2022</v>
      </c>
      <c r="H455" s="249" t="s">
        <v>1702</v>
      </c>
      <c r="I455" s="249" t="s">
        <v>837</v>
      </c>
    </row>
    <row r="456" spans="1:9" ht="13">
      <c r="A456" s="248" t="str">
        <f t="shared" si="6"/>
        <v>応用化学研究Ｂ　平沢　泉【530411000506】</v>
      </c>
      <c r="B456" s="249" t="s">
        <v>1706</v>
      </c>
      <c r="C456" s="249" t="s">
        <v>661</v>
      </c>
      <c r="D456" s="249" t="s">
        <v>27</v>
      </c>
      <c r="E456" s="249" t="s">
        <v>1702</v>
      </c>
      <c r="F456" s="249" t="s">
        <v>611</v>
      </c>
      <c r="G456" s="250">
        <v>2022</v>
      </c>
      <c r="H456" s="249" t="s">
        <v>1702</v>
      </c>
      <c r="I456" s="249" t="s">
        <v>838</v>
      </c>
    </row>
    <row r="457" spans="1:9" ht="13">
      <c r="A457" s="248" t="str">
        <f t="shared" si="6"/>
        <v>応用化学研究Ｂ　本間　敬之【530411000507】</v>
      </c>
      <c r="B457" s="249" t="s">
        <v>1707</v>
      </c>
      <c r="C457" s="249" t="s">
        <v>661</v>
      </c>
      <c r="D457" s="249" t="s">
        <v>27</v>
      </c>
      <c r="E457" s="249" t="s">
        <v>1702</v>
      </c>
      <c r="F457" s="249" t="s">
        <v>612</v>
      </c>
      <c r="G457" s="250">
        <v>2022</v>
      </c>
      <c r="H457" s="249" t="s">
        <v>1702</v>
      </c>
      <c r="I457" s="249" t="s">
        <v>839</v>
      </c>
    </row>
    <row r="458" spans="1:9" ht="13">
      <c r="A458" s="248" t="str">
        <f t="shared" ref="A458:A510" si="7">I458&amp;"【"&amp;E458&amp;F458&amp;"】"</f>
        <v>応用化学研究Ｂ　木野　邦器【530411000509】</v>
      </c>
      <c r="B458" s="249" t="s">
        <v>1708</v>
      </c>
      <c r="C458" s="249" t="s">
        <v>661</v>
      </c>
      <c r="D458" s="249" t="s">
        <v>27</v>
      </c>
      <c r="E458" s="249" t="s">
        <v>1702</v>
      </c>
      <c r="F458" s="249" t="s">
        <v>614</v>
      </c>
      <c r="G458" s="250">
        <v>2022</v>
      </c>
      <c r="H458" s="249" t="s">
        <v>1702</v>
      </c>
      <c r="I458" s="249" t="s">
        <v>840</v>
      </c>
    </row>
    <row r="459" spans="1:9" ht="13">
      <c r="A459" s="248" t="str">
        <f t="shared" si="7"/>
        <v>応用化学研究Ｂ　細川　誠二郎【530411000510】</v>
      </c>
      <c r="B459" s="249" t="s">
        <v>1709</v>
      </c>
      <c r="C459" s="249" t="s">
        <v>661</v>
      </c>
      <c r="D459" s="249" t="s">
        <v>27</v>
      </c>
      <c r="E459" s="249" t="s">
        <v>1702</v>
      </c>
      <c r="F459" s="249" t="s">
        <v>615</v>
      </c>
      <c r="G459" s="250">
        <v>2022</v>
      </c>
      <c r="H459" s="249" t="s">
        <v>1702</v>
      </c>
      <c r="I459" s="249" t="s">
        <v>841</v>
      </c>
    </row>
    <row r="460" spans="1:9" ht="13">
      <c r="A460" s="248" t="str">
        <f t="shared" si="7"/>
        <v>応用化学研究Ｂ　下嶋　敦【530411000511】</v>
      </c>
      <c r="B460" s="249" t="s">
        <v>1710</v>
      </c>
      <c r="C460" s="249" t="s">
        <v>661</v>
      </c>
      <c r="D460" s="249" t="s">
        <v>27</v>
      </c>
      <c r="E460" s="249" t="s">
        <v>1702</v>
      </c>
      <c r="F460" s="249" t="s">
        <v>616</v>
      </c>
      <c r="G460" s="250">
        <v>2022</v>
      </c>
      <c r="H460" s="249" t="s">
        <v>1702</v>
      </c>
      <c r="I460" s="249" t="s">
        <v>842</v>
      </c>
    </row>
    <row r="461" spans="1:9" ht="13">
      <c r="A461" s="248" t="str">
        <f t="shared" si="7"/>
        <v>応用化学研究Ｂ　野田　優【530411000512】</v>
      </c>
      <c r="B461" s="249" t="s">
        <v>1711</v>
      </c>
      <c r="C461" s="249" t="s">
        <v>661</v>
      </c>
      <c r="D461" s="249" t="s">
        <v>27</v>
      </c>
      <c r="E461" s="249" t="s">
        <v>1702</v>
      </c>
      <c r="F461" s="249" t="s">
        <v>617</v>
      </c>
      <c r="G461" s="250">
        <v>2022</v>
      </c>
      <c r="H461" s="249" t="s">
        <v>1702</v>
      </c>
      <c r="I461" s="249" t="s">
        <v>843</v>
      </c>
    </row>
    <row r="462" spans="1:9" ht="13">
      <c r="A462" s="248" t="str">
        <f t="shared" si="7"/>
        <v>応用化学研究Ｂ　門間　聰之【530411000513】</v>
      </c>
      <c r="B462" s="249" t="s">
        <v>1712</v>
      </c>
      <c r="C462" s="249" t="s">
        <v>661</v>
      </c>
      <c r="D462" s="249" t="s">
        <v>27</v>
      </c>
      <c r="E462" s="249" t="s">
        <v>1702</v>
      </c>
      <c r="F462" s="249" t="s">
        <v>618</v>
      </c>
      <c r="G462" s="250">
        <v>2022</v>
      </c>
      <c r="H462" s="249" t="s">
        <v>1702</v>
      </c>
      <c r="I462" s="249" t="s">
        <v>844</v>
      </c>
    </row>
    <row r="463" spans="1:9" ht="13">
      <c r="A463" s="248" t="str">
        <f t="shared" si="7"/>
        <v>応用化学研究Ｂ　山口　潤一郎【530411000515】</v>
      </c>
      <c r="B463" s="249" t="s">
        <v>1713</v>
      </c>
      <c r="C463" s="249" t="s">
        <v>661</v>
      </c>
      <c r="D463" s="249" t="s">
        <v>27</v>
      </c>
      <c r="E463" s="249" t="s">
        <v>1702</v>
      </c>
      <c r="F463" s="249" t="s">
        <v>620</v>
      </c>
      <c r="G463" s="250">
        <v>2022</v>
      </c>
      <c r="H463" s="249" t="s">
        <v>1702</v>
      </c>
      <c r="I463" s="249" t="s">
        <v>845</v>
      </c>
    </row>
    <row r="464" spans="1:9" ht="13">
      <c r="A464" s="248" t="str">
        <f t="shared" si="7"/>
        <v>生命医科学研究　朝日　透【530411000701】</v>
      </c>
      <c r="B464" s="249" t="s">
        <v>515</v>
      </c>
      <c r="C464" s="249" t="s">
        <v>661</v>
      </c>
      <c r="D464" s="249" t="s">
        <v>27</v>
      </c>
      <c r="E464" s="249" t="s">
        <v>1714</v>
      </c>
      <c r="F464" s="249" t="s">
        <v>606</v>
      </c>
      <c r="G464" s="250">
        <v>2022</v>
      </c>
      <c r="H464" s="249" t="s">
        <v>1714</v>
      </c>
      <c r="I464" s="249" t="s">
        <v>846</v>
      </c>
    </row>
    <row r="465" spans="1:9" ht="13">
      <c r="A465" s="248" t="str">
        <f t="shared" si="7"/>
        <v>生命医科学研究　常田　聡【530411000702】</v>
      </c>
      <c r="B465" s="249" t="s">
        <v>1715</v>
      </c>
      <c r="C465" s="249" t="s">
        <v>661</v>
      </c>
      <c r="D465" s="249" t="s">
        <v>27</v>
      </c>
      <c r="E465" s="249" t="s">
        <v>1714</v>
      </c>
      <c r="F465" s="249" t="s">
        <v>607</v>
      </c>
      <c r="G465" s="250">
        <v>2022</v>
      </c>
      <c r="H465" s="249" t="s">
        <v>1714</v>
      </c>
      <c r="I465" s="249" t="s">
        <v>847</v>
      </c>
    </row>
    <row r="466" spans="1:9" ht="13">
      <c r="A466" s="248" t="str">
        <f t="shared" si="7"/>
        <v>生命医科学研究　武田　直也【530411000703】</v>
      </c>
      <c r="B466" s="249" t="s">
        <v>1716</v>
      </c>
      <c r="C466" s="249" t="s">
        <v>661</v>
      </c>
      <c r="D466" s="249" t="s">
        <v>27</v>
      </c>
      <c r="E466" s="249" t="s">
        <v>1714</v>
      </c>
      <c r="F466" s="249" t="s">
        <v>608</v>
      </c>
      <c r="G466" s="250">
        <v>2022</v>
      </c>
      <c r="H466" s="249" t="s">
        <v>1714</v>
      </c>
      <c r="I466" s="249" t="s">
        <v>848</v>
      </c>
    </row>
    <row r="467" spans="1:9" ht="13">
      <c r="A467" s="248" t="str">
        <f t="shared" si="7"/>
        <v>生命医科学研究　仙波　憲太郎【530411000704】</v>
      </c>
      <c r="B467" s="249" t="s">
        <v>1717</v>
      </c>
      <c r="C467" s="249" t="s">
        <v>661</v>
      </c>
      <c r="D467" s="249" t="s">
        <v>27</v>
      </c>
      <c r="E467" s="249" t="s">
        <v>1714</v>
      </c>
      <c r="F467" s="249" t="s">
        <v>609</v>
      </c>
      <c r="G467" s="250">
        <v>2022</v>
      </c>
      <c r="H467" s="249" t="s">
        <v>1714</v>
      </c>
      <c r="I467" s="249" t="s">
        <v>849</v>
      </c>
    </row>
    <row r="468" spans="1:9" ht="13">
      <c r="A468" s="248" t="str">
        <f t="shared" si="7"/>
        <v>生命医科学研究　合田　亘人【530411000705】</v>
      </c>
      <c r="B468" s="249" t="s">
        <v>1718</v>
      </c>
      <c r="C468" s="249" t="s">
        <v>661</v>
      </c>
      <c r="D468" s="249" t="s">
        <v>27</v>
      </c>
      <c r="E468" s="249" t="s">
        <v>1714</v>
      </c>
      <c r="F468" s="249" t="s">
        <v>610</v>
      </c>
      <c r="G468" s="250">
        <v>2022</v>
      </c>
      <c r="H468" s="249" t="s">
        <v>1714</v>
      </c>
      <c r="I468" s="249" t="s">
        <v>850</v>
      </c>
    </row>
    <row r="469" spans="1:9" ht="13">
      <c r="A469" s="248" t="str">
        <f t="shared" si="7"/>
        <v>生命医科学研究　大島　登志男【530411000706】</v>
      </c>
      <c r="B469" s="249" t="s">
        <v>1719</v>
      </c>
      <c r="C469" s="249" t="s">
        <v>661</v>
      </c>
      <c r="D469" s="249" t="s">
        <v>27</v>
      </c>
      <c r="E469" s="249" t="s">
        <v>1714</v>
      </c>
      <c r="F469" s="249" t="s">
        <v>611</v>
      </c>
      <c r="G469" s="250">
        <v>2022</v>
      </c>
      <c r="H469" s="249" t="s">
        <v>1714</v>
      </c>
      <c r="I469" s="249" t="s">
        <v>851</v>
      </c>
    </row>
    <row r="470" spans="1:9" ht="13">
      <c r="A470" s="248" t="str">
        <f t="shared" si="7"/>
        <v>生命医科学研究　井上　貴文【530411000707】</v>
      </c>
      <c r="B470" s="249" t="s">
        <v>1720</v>
      </c>
      <c r="C470" s="249" t="s">
        <v>661</v>
      </c>
      <c r="D470" s="249" t="s">
        <v>27</v>
      </c>
      <c r="E470" s="249" t="s">
        <v>1714</v>
      </c>
      <c r="F470" s="249" t="s">
        <v>612</v>
      </c>
      <c r="G470" s="250">
        <v>2022</v>
      </c>
      <c r="H470" s="249" t="s">
        <v>1714</v>
      </c>
      <c r="I470" s="249" t="s">
        <v>852</v>
      </c>
    </row>
    <row r="471" spans="1:9" ht="13">
      <c r="A471" s="248" t="str">
        <f t="shared" si="7"/>
        <v>生命医科学研究　佐藤　政充【530411000708】</v>
      </c>
      <c r="B471" s="249" t="s">
        <v>1721</v>
      </c>
      <c r="C471" s="249" t="s">
        <v>661</v>
      </c>
      <c r="D471" s="249" t="s">
        <v>27</v>
      </c>
      <c r="E471" s="249" t="s">
        <v>1714</v>
      </c>
      <c r="F471" s="249" t="s">
        <v>613</v>
      </c>
      <c r="G471" s="250">
        <v>2022</v>
      </c>
      <c r="H471" s="249" t="s">
        <v>1714</v>
      </c>
      <c r="I471" s="249" t="s">
        <v>853</v>
      </c>
    </row>
    <row r="472" spans="1:9" ht="13">
      <c r="A472" s="248" t="str">
        <f t="shared" si="7"/>
        <v>生命医科学研究　武岡　真司【530411000709】</v>
      </c>
      <c r="B472" s="249" t="s">
        <v>1722</v>
      </c>
      <c r="C472" s="249" t="s">
        <v>661</v>
      </c>
      <c r="D472" s="249" t="s">
        <v>27</v>
      </c>
      <c r="E472" s="249" t="s">
        <v>1714</v>
      </c>
      <c r="F472" s="249" t="s">
        <v>614</v>
      </c>
      <c r="G472" s="250">
        <v>2022</v>
      </c>
      <c r="H472" s="249" t="s">
        <v>1714</v>
      </c>
      <c r="I472" s="249" t="s">
        <v>854</v>
      </c>
    </row>
    <row r="473" spans="1:9" ht="13">
      <c r="A473" s="248" t="str">
        <f t="shared" si="7"/>
        <v>生命医科学研究　竹山　春子【530411000710】</v>
      </c>
      <c r="B473" s="249" t="s">
        <v>1723</v>
      </c>
      <c r="C473" s="249" t="s">
        <v>661</v>
      </c>
      <c r="D473" s="249" t="s">
        <v>27</v>
      </c>
      <c r="E473" s="249" t="s">
        <v>1714</v>
      </c>
      <c r="F473" s="249" t="s">
        <v>615</v>
      </c>
      <c r="G473" s="250">
        <v>2022</v>
      </c>
      <c r="H473" s="249" t="s">
        <v>1714</v>
      </c>
      <c r="I473" s="249" t="s">
        <v>855</v>
      </c>
    </row>
    <row r="474" spans="1:9" ht="13">
      <c r="A474" s="248" t="str">
        <f t="shared" si="7"/>
        <v>生命医科学研究　高西　淳夫【530411000711】</v>
      </c>
      <c r="B474" s="249" t="s">
        <v>1724</v>
      </c>
      <c r="C474" s="249" t="s">
        <v>661</v>
      </c>
      <c r="D474" s="249" t="s">
        <v>27</v>
      </c>
      <c r="E474" s="249" t="s">
        <v>1714</v>
      </c>
      <c r="F474" s="249" t="s">
        <v>616</v>
      </c>
      <c r="G474" s="250">
        <v>2022</v>
      </c>
      <c r="H474" s="249" t="s">
        <v>1714</v>
      </c>
      <c r="I474" s="249" t="s">
        <v>856</v>
      </c>
    </row>
    <row r="475" spans="1:9" ht="13">
      <c r="A475" s="248" t="str">
        <f t="shared" si="7"/>
        <v>電気・情報生命研究Ａ　林　泰弘【530411000801】</v>
      </c>
      <c r="B475" s="249" t="s">
        <v>1725</v>
      </c>
      <c r="C475" s="249" t="s">
        <v>661</v>
      </c>
      <c r="D475" s="249" t="s">
        <v>27</v>
      </c>
      <c r="E475" s="249" t="s">
        <v>1726</v>
      </c>
      <c r="F475" s="249" t="s">
        <v>606</v>
      </c>
      <c r="G475" s="250">
        <v>2022</v>
      </c>
      <c r="H475" s="249" t="s">
        <v>1726</v>
      </c>
      <c r="I475" s="249" t="s">
        <v>857</v>
      </c>
    </row>
    <row r="476" spans="1:9" ht="13">
      <c r="A476" s="248" t="str">
        <f t="shared" si="7"/>
        <v>電気・情報生命研究Ａ　石山　敦士【530411000805】</v>
      </c>
      <c r="B476" s="249" t="s">
        <v>1727</v>
      </c>
      <c r="C476" s="249" t="s">
        <v>661</v>
      </c>
      <c r="D476" s="249" t="s">
        <v>27</v>
      </c>
      <c r="E476" s="249" t="s">
        <v>1726</v>
      </c>
      <c r="F476" s="249" t="s">
        <v>610</v>
      </c>
      <c r="G476" s="250">
        <v>2022</v>
      </c>
      <c r="H476" s="249" t="s">
        <v>1726</v>
      </c>
      <c r="I476" s="249" t="s">
        <v>858</v>
      </c>
    </row>
    <row r="477" spans="1:9" ht="13">
      <c r="A477" s="248" t="str">
        <f t="shared" si="7"/>
        <v>電気・情報生命研究Ａ　宗田　孝之【530411000807】</v>
      </c>
      <c r="B477" s="249" t="s">
        <v>1728</v>
      </c>
      <c r="C477" s="249" t="s">
        <v>661</v>
      </c>
      <c r="D477" s="249" t="s">
        <v>27</v>
      </c>
      <c r="E477" s="249" t="s">
        <v>1726</v>
      </c>
      <c r="F477" s="249" t="s">
        <v>612</v>
      </c>
      <c r="G477" s="250">
        <v>2022</v>
      </c>
      <c r="H477" s="249" t="s">
        <v>1726</v>
      </c>
      <c r="I477" s="249" t="s">
        <v>859</v>
      </c>
    </row>
    <row r="478" spans="1:9" ht="13">
      <c r="A478" s="248" t="str">
        <f t="shared" si="7"/>
        <v>電気・情報生命研究Ａ　若尾　真治【530411000809】</v>
      </c>
      <c r="B478" s="249" t="s">
        <v>1729</v>
      </c>
      <c r="C478" s="249" t="s">
        <v>661</v>
      </c>
      <c r="D478" s="249" t="s">
        <v>27</v>
      </c>
      <c r="E478" s="249" t="s">
        <v>1726</v>
      </c>
      <c r="F478" s="249" t="s">
        <v>614</v>
      </c>
      <c r="G478" s="250">
        <v>2022</v>
      </c>
      <c r="H478" s="249" t="s">
        <v>1726</v>
      </c>
      <c r="I478" s="249" t="s">
        <v>860</v>
      </c>
    </row>
    <row r="479" spans="1:9" ht="13">
      <c r="A479" s="248" t="str">
        <f t="shared" si="7"/>
        <v>電気・情報生命研究Ａ　武田　京三郎【530411000810】</v>
      </c>
      <c r="B479" s="249" t="s">
        <v>1730</v>
      </c>
      <c r="C479" s="249" t="s">
        <v>661</v>
      </c>
      <c r="D479" s="249" t="s">
        <v>27</v>
      </c>
      <c r="E479" s="249" t="s">
        <v>1726</v>
      </c>
      <c r="F479" s="249" t="s">
        <v>615</v>
      </c>
      <c r="G479" s="250">
        <v>2022</v>
      </c>
      <c r="H479" s="249" t="s">
        <v>1726</v>
      </c>
      <c r="I479" s="249" t="s">
        <v>861</v>
      </c>
    </row>
    <row r="480" spans="1:9" ht="13">
      <c r="A480" s="248" t="str">
        <f t="shared" si="7"/>
        <v>電気・情報生命研究Ａ　小林　正和【530411000812】</v>
      </c>
      <c r="B480" s="249" t="s">
        <v>1731</v>
      </c>
      <c r="C480" s="249" t="s">
        <v>661</v>
      </c>
      <c r="D480" s="249" t="s">
        <v>27</v>
      </c>
      <c r="E480" s="249" t="s">
        <v>1726</v>
      </c>
      <c r="F480" s="249" t="s">
        <v>617</v>
      </c>
      <c r="G480" s="250">
        <v>2022</v>
      </c>
      <c r="H480" s="249" t="s">
        <v>1726</v>
      </c>
      <c r="I480" s="249" t="s">
        <v>862</v>
      </c>
    </row>
    <row r="481" spans="1:9" ht="13">
      <c r="A481" s="248" t="str">
        <f t="shared" si="7"/>
        <v>電気・情報生命研究Ａ　渡邊　亮【530411000813】</v>
      </c>
      <c r="B481" s="249" t="s">
        <v>1732</v>
      </c>
      <c r="C481" s="249" t="s">
        <v>661</v>
      </c>
      <c r="D481" s="249" t="s">
        <v>27</v>
      </c>
      <c r="E481" s="249" t="s">
        <v>1726</v>
      </c>
      <c r="F481" s="249" t="s">
        <v>618</v>
      </c>
      <c r="G481" s="250">
        <v>2022</v>
      </c>
      <c r="H481" s="249" t="s">
        <v>1726</v>
      </c>
      <c r="I481" s="249" t="s">
        <v>863</v>
      </c>
    </row>
    <row r="482" spans="1:9" ht="13">
      <c r="A482" s="248" t="str">
        <f t="shared" si="7"/>
        <v>電気・情報生命研究Ａ　高松　敦子【530411000814】</v>
      </c>
      <c r="B482" s="249" t="s">
        <v>1733</v>
      </c>
      <c r="C482" s="249" t="s">
        <v>661</v>
      </c>
      <c r="D482" s="249" t="s">
        <v>27</v>
      </c>
      <c r="E482" s="249" t="s">
        <v>1726</v>
      </c>
      <c r="F482" s="249" t="s">
        <v>619</v>
      </c>
      <c r="G482" s="250">
        <v>2022</v>
      </c>
      <c r="H482" s="249" t="s">
        <v>1726</v>
      </c>
      <c r="I482" s="249" t="s">
        <v>864</v>
      </c>
    </row>
    <row r="483" spans="1:9" ht="13">
      <c r="A483" s="248" t="str">
        <f t="shared" si="7"/>
        <v>電気・情報生命研究Ａ　岩崎　秀雄【530411000815】</v>
      </c>
      <c r="B483" s="249" t="s">
        <v>1734</v>
      </c>
      <c r="C483" s="249" t="s">
        <v>661</v>
      </c>
      <c r="D483" s="249" t="s">
        <v>27</v>
      </c>
      <c r="E483" s="249" t="s">
        <v>1726</v>
      </c>
      <c r="F483" s="249" t="s">
        <v>620</v>
      </c>
      <c r="G483" s="250">
        <v>2022</v>
      </c>
      <c r="H483" s="249" t="s">
        <v>1726</v>
      </c>
      <c r="I483" s="249" t="s">
        <v>865</v>
      </c>
    </row>
    <row r="484" spans="1:9" ht="13">
      <c r="A484" s="248" t="str">
        <f t="shared" si="7"/>
        <v>電気・情報生命研究Ａ　井上　真郷【530411000816】</v>
      </c>
      <c r="B484" s="249" t="s">
        <v>1735</v>
      </c>
      <c r="C484" s="249" t="s">
        <v>661</v>
      </c>
      <c r="D484" s="249" t="s">
        <v>27</v>
      </c>
      <c r="E484" s="249" t="s">
        <v>1726</v>
      </c>
      <c r="F484" s="249" t="s">
        <v>621</v>
      </c>
      <c r="G484" s="250">
        <v>2022</v>
      </c>
      <c r="H484" s="249" t="s">
        <v>1726</v>
      </c>
      <c r="I484" s="249" t="s">
        <v>866</v>
      </c>
    </row>
    <row r="485" spans="1:9" ht="13">
      <c r="A485" s="248" t="str">
        <f t="shared" si="7"/>
        <v>電気・情報生命研究Ａ　岡野　俊行【530411000817】</v>
      </c>
      <c r="B485" s="249" t="s">
        <v>1736</v>
      </c>
      <c r="C485" s="249" t="s">
        <v>661</v>
      </c>
      <c r="D485" s="249" t="s">
        <v>27</v>
      </c>
      <c r="E485" s="249" t="s">
        <v>1726</v>
      </c>
      <c r="F485" s="249" t="s">
        <v>622</v>
      </c>
      <c r="G485" s="250">
        <v>2022</v>
      </c>
      <c r="H485" s="249" t="s">
        <v>1726</v>
      </c>
      <c r="I485" s="249" t="s">
        <v>867</v>
      </c>
    </row>
    <row r="486" spans="1:9" ht="13">
      <c r="A486" s="248" t="str">
        <f t="shared" si="7"/>
        <v>電気・情報生命研究Ａ　牧本　俊樹【530411000818】</v>
      </c>
      <c r="B486" s="249" t="s">
        <v>1737</v>
      </c>
      <c r="C486" s="249" t="s">
        <v>661</v>
      </c>
      <c r="D486" s="249" t="s">
        <v>27</v>
      </c>
      <c r="E486" s="249" t="s">
        <v>1726</v>
      </c>
      <c r="F486" s="249" t="s">
        <v>623</v>
      </c>
      <c r="G486" s="250">
        <v>2022</v>
      </c>
      <c r="H486" s="249" t="s">
        <v>1726</v>
      </c>
      <c r="I486" s="249" t="s">
        <v>868</v>
      </c>
    </row>
    <row r="487" spans="1:9" ht="13">
      <c r="A487" s="248" t="str">
        <f t="shared" si="7"/>
        <v>電気・情報生命研究Ａ　浜田　道昭【530411000819】</v>
      </c>
      <c r="B487" s="249" t="s">
        <v>1738</v>
      </c>
      <c r="C487" s="249" t="s">
        <v>661</v>
      </c>
      <c r="D487" s="249" t="s">
        <v>27</v>
      </c>
      <c r="E487" s="249" t="s">
        <v>1726</v>
      </c>
      <c r="F487" s="249" t="s">
        <v>624</v>
      </c>
      <c r="G487" s="250">
        <v>2022</v>
      </c>
      <c r="H487" s="249" t="s">
        <v>1726</v>
      </c>
      <c r="I487" s="249" t="s">
        <v>869</v>
      </c>
    </row>
    <row r="488" spans="1:9" ht="13">
      <c r="A488" s="248" t="str">
        <f t="shared" si="7"/>
        <v>電気・情報生命研究Ａ　柴田　重信【530411000820】</v>
      </c>
      <c r="B488" s="249" t="s">
        <v>1739</v>
      </c>
      <c r="C488" s="249" t="s">
        <v>661</v>
      </c>
      <c r="D488" s="249" t="s">
        <v>27</v>
      </c>
      <c r="E488" s="249" t="s">
        <v>1726</v>
      </c>
      <c r="F488" s="249" t="s">
        <v>625</v>
      </c>
      <c r="G488" s="250">
        <v>2022</v>
      </c>
      <c r="H488" s="249" t="s">
        <v>1726</v>
      </c>
      <c r="I488" s="249" t="s">
        <v>870</v>
      </c>
    </row>
    <row r="489" spans="1:9" ht="13">
      <c r="A489" s="248" t="str">
        <f t="shared" si="7"/>
        <v>電気・情報生命研究Ａ　柳谷　隆彦【530411000821】</v>
      </c>
      <c r="B489" s="249" t="s">
        <v>1740</v>
      </c>
      <c r="C489" s="249" t="s">
        <v>661</v>
      </c>
      <c r="D489" s="249" t="s">
        <v>27</v>
      </c>
      <c r="E489" s="249" t="s">
        <v>1726</v>
      </c>
      <c r="F489" s="249" t="s">
        <v>626</v>
      </c>
      <c r="G489" s="250">
        <v>2022</v>
      </c>
      <c r="H489" s="249" t="s">
        <v>1726</v>
      </c>
      <c r="I489" s="249" t="s">
        <v>871</v>
      </c>
    </row>
    <row r="490" spans="1:9" ht="13">
      <c r="A490" s="248" t="str">
        <f t="shared" si="7"/>
        <v>電気・情報生命研究Ａ　木賀　大介【530411000822】</v>
      </c>
      <c r="B490" s="249" t="s">
        <v>1741</v>
      </c>
      <c r="C490" s="249" t="s">
        <v>661</v>
      </c>
      <c r="D490" s="249" t="s">
        <v>27</v>
      </c>
      <c r="E490" s="249" t="s">
        <v>1726</v>
      </c>
      <c r="F490" s="249" t="s">
        <v>627</v>
      </c>
      <c r="G490" s="250">
        <v>2022</v>
      </c>
      <c r="H490" s="249" t="s">
        <v>1726</v>
      </c>
      <c r="I490" s="249" t="s">
        <v>872</v>
      </c>
    </row>
    <row r="491" spans="1:9" ht="13">
      <c r="A491" s="248" t="str">
        <f t="shared" si="7"/>
        <v>電気・情報生命研究A　坂内　博子【530411000823】</v>
      </c>
      <c r="B491" s="249" t="s">
        <v>1742</v>
      </c>
      <c r="C491" s="249" t="s">
        <v>661</v>
      </c>
      <c r="D491" s="249" t="s">
        <v>27</v>
      </c>
      <c r="E491" s="249" t="s">
        <v>1726</v>
      </c>
      <c r="F491" s="249" t="s">
        <v>628</v>
      </c>
      <c r="G491" s="250">
        <v>2022</v>
      </c>
      <c r="H491" s="249" t="s">
        <v>1726</v>
      </c>
      <c r="I491" s="249" t="s">
        <v>873</v>
      </c>
    </row>
    <row r="492" spans="1:9" ht="13">
      <c r="A492" s="248" t="str">
        <f t="shared" si="7"/>
        <v>電気・情報生命研究Ａ　大久保　將史【530411000824】</v>
      </c>
      <c r="B492" s="249" t="s">
        <v>1743</v>
      </c>
      <c r="C492" s="249" t="s">
        <v>661</v>
      </c>
      <c r="D492" s="249" t="s">
        <v>27</v>
      </c>
      <c r="E492" s="249" t="s">
        <v>1726</v>
      </c>
      <c r="F492" s="249" t="s">
        <v>629</v>
      </c>
      <c r="G492" s="250">
        <v>2022</v>
      </c>
      <c r="H492" s="249" t="s">
        <v>1726</v>
      </c>
      <c r="I492" s="249" t="s">
        <v>874</v>
      </c>
    </row>
    <row r="493" spans="1:9" ht="13">
      <c r="A493" s="248" t="str">
        <f t="shared" si="7"/>
        <v>電気・情報生命研究Ｂ　村田　昇【530411000901】</v>
      </c>
      <c r="B493" s="249" t="s">
        <v>1744</v>
      </c>
      <c r="C493" s="249" t="s">
        <v>661</v>
      </c>
      <c r="D493" s="249" t="s">
        <v>27</v>
      </c>
      <c r="E493" s="249" t="s">
        <v>1745</v>
      </c>
      <c r="F493" s="249" t="s">
        <v>606</v>
      </c>
      <c r="G493" s="250">
        <v>2022</v>
      </c>
      <c r="H493" s="249" t="s">
        <v>1745</v>
      </c>
      <c r="I493" s="249" t="s">
        <v>875</v>
      </c>
    </row>
    <row r="494" spans="1:9" ht="13">
      <c r="A494" s="248" t="str">
        <f t="shared" si="7"/>
        <v>電気・情報生命研究Ｂ　石山　敦士【530411000905】</v>
      </c>
      <c r="B494" s="249" t="s">
        <v>1727</v>
      </c>
      <c r="C494" s="249" t="s">
        <v>661</v>
      </c>
      <c r="D494" s="249" t="s">
        <v>27</v>
      </c>
      <c r="E494" s="249" t="s">
        <v>1745</v>
      </c>
      <c r="F494" s="249" t="s">
        <v>610</v>
      </c>
      <c r="G494" s="250">
        <v>2022</v>
      </c>
      <c r="H494" s="249" t="s">
        <v>1745</v>
      </c>
      <c r="I494" s="249" t="s">
        <v>876</v>
      </c>
    </row>
    <row r="495" spans="1:9" ht="13">
      <c r="A495" s="248" t="str">
        <f t="shared" si="7"/>
        <v>電気・情報生命研究Ｂ　宗田　孝之【530411000907】</v>
      </c>
      <c r="B495" s="249" t="s">
        <v>1728</v>
      </c>
      <c r="C495" s="249" t="s">
        <v>661</v>
      </c>
      <c r="D495" s="249" t="s">
        <v>27</v>
      </c>
      <c r="E495" s="249" t="s">
        <v>1745</v>
      </c>
      <c r="F495" s="249" t="s">
        <v>612</v>
      </c>
      <c r="G495" s="250">
        <v>2022</v>
      </c>
      <c r="H495" s="249" t="s">
        <v>1745</v>
      </c>
      <c r="I495" s="249" t="s">
        <v>877</v>
      </c>
    </row>
    <row r="496" spans="1:9" ht="13">
      <c r="A496" s="248" t="str">
        <f t="shared" si="7"/>
        <v>電気・情報生命研究Ｂ　若尾　真治【530411000909】</v>
      </c>
      <c r="B496" s="249" t="s">
        <v>1729</v>
      </c>
      <c r="C496" s="249" t="s">
        <v>661</v>
      </c>
      <c r="D496" s="249" t="s">
        <v>27</v>
      </c>
      <c r="E496" s="249" t="s">
        <v>1745</v>
      </c>
      <c r="F496" s="249" t="s">
        <v>614</v>
      </c>
      <c r="G496" s="250">
        <v>2022</v>
      </c>
      <c r="H496" s="249" t="s">
        <v>1745</v>
      </c>
      <c r="I496" s="249" t="s">
        <v>878</v>
      </c>
    </row>
    <row r="497" spans="1:9" ht="13">
      <c r="A497" s="248" t="str">
        <f t="shared" si="7"/>
        <v>電気・情報生命研究Ｂ　武田　京三郎【530411000910】</v>
      </c>
      <c r="B497" s="249" t="s">
        <v>1730</v>
      </c>
      <c r="C497" s="249" t="s">
        <v>661</v>
      </c>
      <c r="D497" s="249" t="s">
        <v>27</v>
      </c>
      <c r="E497" s="249" t="s">
        <v>1745</v>
      </c>
      <c r="F497" s="249" t="s">
        <v>615</v>
      </c>
      <c r="G497" s="250">
        <v>2022</v>
      </c>
      <c r="H497" s="249" t="s">
        <v>1745</v>
      </c>
      <c r="I497" s="249" t="s">
        <v>879</v>
      </c>
    </row>
    <row r="498" spans="1:9" ht="13">
      <c r="A498" s="248" t="str">
        <f t="shared" si="7"/>
        <v>電気・情報生命研究Ｂ　小林　正和【530411000912】</v>
      </c>
      <c r="B498" s="249" t="s">
        <v>1731</v>
      </c>
      <c r="C498" s="249" t="s">
        <v>661</v>
      </c>
      <c r="D498" s="249" t="s">
        <v>27</v>
      </c>
      <c r="E498" s="249" t="s">
        <v>1745</v>
      </c>
      <c r="F498" s="249" t="s">
        <v>617</v>
      </c>
      <c r="G498" s="250">
        <v>2022</v>
      </c>
      <c r="H498" s="249" t="s">
        <v>1745</v>
      </c>
      <c r="I498" s="249" t="s">
        <v>880</v>
      </c>
    </row>
    <row r="499" spans="1:9" ht="13">
      <c r="A499" s="248" t="str">
        <f t="shared" si="7"/>
        <v>電気・情報生命研究Ｂ　渡邊　亮【530411000913】</v>
      </c>
      <c r="B499" s="249" t="s">
        <v>1732</v>
      </c>
      <c r="C499" s="249" t="s">
        <v>661</v>
      </c>
      <c r="D499" s="249" t="s">
        <v>27</v>
      </c>
      <c r="E499" s="249" t="s">
        <v>1745</v>
      </c>
      <c r="F499" s="249" t="s">
        <v>618</v>
      </c>
      <c r="G499" s="250">
        <v>2022</v>
      </c>
      <c r="H499" s="249" t="s">
        <v>1745</v>
      </c>
      <c r="I499" s="249" t="s">
        <v>881</v>
      </c>
    </row>
    <row r="500" spans="1:9" ht="13">
      <c r="A500" s="248" t="str">
        <f t="shared" si="7"/>
        <v>電気・情報生命研究Ｂ　高松　敦子【530411000914】</v>
      </c>
      <c r="B500" s="249" t="s">
        <v>1733</v>
      </c>
      <c r="C500" s="249" t="s">
        <v>661</v>
      </c>
      <c r="D500" s="249" t="s">
        <v>27</v>
      </c>
      <c r="E500" s="249" t="s">
        <v>1745</v>
      </c>
      <c r="F500" s="249" t="s">
        <v>619</v>
      </c>
      <c r="G500" s="250">
        <v>2022</v>
      </c>
      <c r="H500" s="249" t="s">
        <v>1745</v>
      </c>
      <c r="I500" s="249" t="s">
        <v>882</v>
      </c>
    </row>
    <row r="501" spans="1:9" ht="13">
      <c r="A501" s="248" t="str">
        <f t="shared" si="7"/>
        <v>電気・情報生命研究Ｂ　岩崎　秀雄【530411000915】</v>
      </c>
      <c r="B501" s="249" t="s">
        <v>1734</v>
      </c>
      <c r="C501" s="249" t="s">
        <v>661</v>
      </c>
      <c r="D501" s="249" t="s">
        <v>27</v>
      </c>
      <c r="E501" s="249" t="s">
        <v>1745</v>
      </c>
      <c r="F501" s="249" t="s">
        <v>620</v>
      </c>
      <c r="G501" s="250">
        <v>2022</v>
      </c>
      <c r="H501" s="249" t="s">
        <v>1745</v>
      </c>
      <c r="I501" s="249" t="s">
        <v>883</v>
      </c>
    </row>
    <row r="502" spans="1:9" ht="13">
      <c r="A502" s="248" t="str">
        <f t="shared" si="7"/>
        <v>電気・情報生命研究Ｂ　井上　真郷【530411000916】</v>
      </c>
      <c r="B502" s="249" t="s">
        <v>1735</v>
      </c>
      <c r="C502" s="249" t="s">
        <v>661</v>
      </c>
      <c r="D502" s="249" t="s">
        <v>27</v>
      </c>
      <c r="E502" s="249" t="s">
        <v>1745</v>
      </c>
      <c r="F502" s="249" t="s">
        <v>621</v>
      </c>
      <c r="G502" s="250">
        <v>2022</v>
      </c>
      <c r="H502" s="249" t="s">
        <v>1745</v>
      </c>
      <c r="I502" s="249" t="s">
        <v>884</v>
      </c>
    </row>
    <row r="503" spans="1:9" ht="13">
      <c r="A503" s="248" t="str">
        <f t="shared" si="7"/>
        <v>電気・情報生命研究Ｂ　岡野　俊行【530411000917】</v>
      </c>
      <c r="B503" s="249" t="s">
        <v>1736</v>
      </c>
      <c r="C503" s="249" t="s">
        <v>661</v>
      </c>
      <c r="D503" s="249" t="s">
        <v>27</v>
      </c>
      <c r="E503" s="249" t="s">
        <v>1745</v>
      </c>
      <c r="F503" s="249" t="s">
        <v>622</v>
      </c>
      <c r="G503" s="250">
        <v>2022</v>
      </c>
      <c r="H503" s="249" t="s">
        <v>1745</v>
      </c>
      <c r="I503" s="249" t="s">
        <v>885</v>
      </c>
    </row>
    <row r="504" spans="1:9" ht="13">
      <c r="A504" s="248" t="str">
        <f t="shared" si="7"/>
        <v>電気・情報生命研究Ｂ　牧本　俊樹【530411000918】</v>
      </c>
      <c r="B504" s="249" t="s">
        <v>1737</v>
      </c>
      <c r="C504" s="249" t="s">
        <v>661</v>
      </c>
      <c r="D504" s="249" t="s">
        <v>27</v>
      </c>
      <c r="E504" s="249" t="s">
        <v>1745</v>
      </c>
      <c r="F504" s="249" t="s">
        <v>623</v>
      </c>
      <c r="G504" s="250">
        <v>2022</v>
      </c>
      <c r="H504" s="249" t="s">
        <v>1745</v>
      </c>
      <c r="I504" s="249" t="s">
        <v>886</v>
      </c>
    </row>
    <row r="505" spans="1:9" ht="13">
      <c r="A505" s="248" t="str">
        <f t="shared" si="7"/>
        <v>電気・情報生命研究Ｂ　浜田　道昭【530411000919】</v>
      </c>
      <c r="B505" s="249" t="s">
        <v>1738</v>
      </c>
      <c r="C505" s="249" t="s">
        <v>661</v>
      </c>
      <c r="D505" s="249" t="s">
        <v>27</v>
      </c>
      <c r="E505" s="249" t="s">
        <v>1745</v>
      </c>
      <c r="F505" s="249" t="s">
        <v>624</v>
      </c>
      <c r="G505" s="250">
        <v>2022</v>
      </c>
      <c r="H505" s="249" t="s">
        <v>1745</v>
      </c>
      <c r="I505" s="249" t="s">
        <v>887</v>
      </c>
    </row>
    <row r="506" spans="1:9" ht="13">
      <c r="A506" s="248" t="str">
        <f t="shared" si="7"/>
        <v>電気・情報生命研究Ｂ　柴田　重信【530411000920】</v>
      </c>
      <c r="B506" s="249" t="s">
        <v>1739</v>
      </c>
      <c r="C506" s="249" t="s">
        <v>661</v>
      </c>
      <c r="D506" s="249" t="s">
        <v>27</v>
      </c>
      <c r="E506" s="249" t="s">
        <v>1745</v>
      </c>
      <c r="F506" s="249" t="s">
        <v>625</v>
      </c>
      <c r="G506" s="250">
        <v>2022</v>
      </c>
      <c r="H506" s="249" t="s">
        <v>1745</v>
      </c>
      <c r="I506" s="249" t="s">
        <v>888</v>
      </c>
    </row>
    <row r="507" spans="1:9" ht="13">
      <c r="A507" s="248" t="str">
        <f t="shared" si="7"/>
        <v>電気・情報生命研究Ｂ　柳谷　隆彦【530411000921】</v>
      </c>
      <c r="B507" s="249" t="s">
        <v>1740</v>
      </c>
      <c r="C507" s="249" t="s">
        <v>661</v>
      </c>
      <c r="D507" s="249" t="s">
        <v>27</v>
      </c>
      <c r="E507" s="249" t="s">
        <v>1745</v>
      </c>
      <c r="F507" s="249" t="s">
        <v>626</v>
      </c>
      <c r="G507" s="250">
        <v>2022</v>
      </c>
      <c r="H507" s="249" t="s">
        <v>1745</v>
      </c>
      <c r="I507" s="249" t="s">
        <v>889</v>
      </c>
    </row>
    <row r="508" spans="1:9" ht="13">
      <c r="A508" s="248" t="str">
        <f t="shared" si="7"/>
        <v>電気・情報生命研究Ｂ　木賀　大介【530411000922】</v>
      </c>
      <c r="B508" s="249" t="s">
        <v>1741</v>
      </c>
      <c r="C508" s="249" t="s">
        <v>661</v>
      </c>
      <c r="D508" s="249" t="s">
        <v>27</v>
      </c>
      <c r="E508" s="249" t="s">
        <v>1745</v>
      </c>
      <c r="F508" s="249" t="s">
        <v>627</v>
      </c>
      <c r="G508" s="250">
        <v>2022</v>
      </c>
      <c r="H508" s="249" t="s">
        <v>1745</v>
      </c>
      <c r="I508" s="249" t="s">
        <v>890</v>
      </c>
    </row>
    <row r="509" spans="1:9" ht="13">
      <c r="A509" s="248" t="str">
        <f t="shared" si="7"/>
        <v>電気・情報生命研究B　坂内　博子【530411000923】</v>
      </c>
      <c r="B509" s="249" t="s">
        <v>1742</v>
      </c>
      <c r="C509" s="249" t="s">
        <v>661</v>
      </c>
      <c r="D509" s="249" t="s">
        <v>27</v>
      </c>
      <c r="E509" s="249" t="s">
        <v>1745</v>
      </c>
      <c r="F509" s="249" t="s">
        <v>628</v>
      </c>
      <c r="G509" s="250">
        <v>2022</v>
      </c>
      <c r="H509" s="249" t="s">
        <v>1745</v>
      </c>
      <c r="I509" s="249" t="s">
        <v>891</v>
      </c>
    </row>
    <row r="510" spans="1:9" ht="13">
      <c r="A510" s="248" t="str">
        <f t="shared" si="7"/>
        <v>電気・情報生命研究Ｂ　大久保　將史【530411000924】</v>
      </c>
      <c r="B510" s="249" t="s">
        <v>1743</v>
      </c>
      <c r="C510" s="249" t="s">
        <v>661</v>
      </c>
      <c r="D510" s="249" t="s">
        <v>27</v>
      </c>
      <c r="E510" s="249" t="s">
        <v>1745</v>
      </c>
      <c r="F510" s="249" t="s">
        <v>629</v>
      </c>
      <c r="G510" s="250">
        <v>2022</v>
      </c>
      <c r="H510" s="249" t="s">
        <v>1745</v>
      </c>
      <c r="I510" s="249" t="s">
        <v>892</v>
      </c>
    </row>
    <row r="511" spans="1:9">
      <c r="A511" s="64" t="s">
        <v>664</v>
      </c>
    </row>
  </sheetData>
  <sheetProtection autoFilter="0"/>
  <autoFilter ref="A1:H508" xr:uid="{00000000-0009-0000-0000-000002000000}"/>
  <customSheetViews>
    <customSheetView guid="{3E35AAB7-4578-42FA-82DC-9186684AD379}" showAutoFilter="1" hiddenColumns="1">
      <pane ySplit="1" topLeftCell="A2" activePane="bottomLeft" state="frozen"/>
      <selection pane="bottomLeft" activeCell="A5" sqref="A5"/>
      <pageMargins left="0.7" right="0.7" top="0.75" bottom="0.75" header="0.3" footer="0.3"/>
      <autoFilter ref="A1:H520" xr:uid="{E22B66C7-2FBE-4840-86BC-C3E557943AEA}"/>
    </customSheetView>
    <customSheetView guid="{3F53AC2D-B85F-4157-BF89-65B24AE7942F}" scale="96" showAutoFilter="1">
      <pane ySplit="1" topLeftCell="A2" activePane="bottomLeft" state="frozen"/>
      <selection pane="bottomLeft" activeCell="A2" sqref="A2"/>
      <pageMargins left="0.7" right="0.7" top="0.75" bottom="0.75" header="0.3" footer="0.3"/>
      <autoFilter ref="A1:H520" xr:uid="{95F76D51-83D0-4302-A408-5725CD36DE65}"/>
    </customSheetView>
  </customSheetViews>
  <phoneticPr fontId="5"/>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54"/>
  <sheetViews>
    <sheetView showZeros="0" view="pageBreakPreview" zoomScale="90" zoomScaleNormal="80" zoomScaleSheetLayoutView="90" zoomScalePageLayoutView="80" workbookViewId="0">
      <selection activeCell="A2" sqref="A2"/>
    </sheetView>
  </sheetViews>
  <sheetFormatPr defaultColWidth="9" defaultRowHeight="16.5" customHeight="1"/>
  <cols>
    <col min="1" max="1" width="4.26953125" style="150" customWidth="1"/>
    <col min="2" max="23" width="5.08984375" style="150" customWidth="1"/>
    <col min="24" max="25" width="5.6328125" style="150" customWidth="1"/>
    <col min="26" max="16384" width="9" style="150"/>
  </cols>
  <sheetData>
    <row r="1" spans="1:25" ht="16.5" customHeight="1">
      <c r="A1" s="390" t="s">
        <v>1069</v>
      </c>
      <c r="B1" s="391"/>
      <c r="C1" s="391"/>
      <c r="D1" s="391"/>
      <c r="E1" s="391"/>
      <c r="F1" s="391"/>
      <c r="G1" s="391"/>
      <c r="H1" s="391"/>
      <c r="I1" s="391"/>
      <c r="J1" s="391"/>
      <c r="K1" s="391"/>
      <c r="L1" s="391"/>
      <c r="M1" s="391"/>
      <c r="N1" s="391"/>
      <c r="O1" s="391"/>
      <c r="P1" s="391"/>
      <c r="Q1" s="392"/>
      <c r="R1" s="392"/>
      <c r="S1" s="391"/>
      <c r="T1" s="391"/>
      <c r="U1" s="393"/>
      <c r="V1" s="149"/>
    </row>
    <row r="2" spans="1:25" ht="16.5" customHeight="1">
      <c r="A2" s="151"/>
      <c r="C2" s="226"/>
      <c r="D2" s="226"/>
      <c r="E2" s="226"/>
      <c r="F2" s="226"/>
      <c r="G2" s="226"/>
      <c r="H2" s="226"/>
      <c r="I2" s="226"/>
      <c r="J2" s="226"/>
      <c r="K2" s="226"/>
      <c r="L2" s="226"/>
      <c r="M2" s="226"/>
      <c r="N2" s="226"/>
      <c r="O2" s="152" t="s">
        <v>1760</v>
      </c>
      <c r="P2" s="418"/>
      <c r="Q2" s="419"/>
      <c r="R2" s="419"/>
      <c r="S2" s="419"/>
      <c r="T2" s="419"/>
      <c r="U2" s="420"/>
    </row>
    <row r="3" spans="1:25" ht="16.5" customHeight="1">
      <c r="A3" s="151"/>
      <c r="B3" s="226" t="s">
        <v>1051</v>
      </c>
      <c r="C3" s="243"/>
      <c r="D3" s="243"/>
      <c r="E3" s="243"/>
      <c r="F3" s="243"/>
      <c r="G3" s="243"/>
      <c r="H3" s="243"/>
      <c r="I3" s="243"/>
      <c r="J3" s="243"/>
      <c r="K3" s="243"/>
      <c r="L3" s="243"/>
      <c r="M3" s="243"/>
      <c r="N3" s="243"/>
      <c r="O3" s="243"/>
      <c r="P3" s="243"/>
      <c r="Q3" s="243"/>
      <c r="R3" s="243"/>
      <c r="S3" s="243"/>
      <c r="T3" s="243"/>
      <c r="U3" s="153"/>
    </row>
    <row r="4" spans="1:25" ht="16.5" customHeight="1">
      <c r="A4" s="151"/>
      <c r="B4" s="226"/>
      <c r="C4" s="226"/>
      <c r="D4" s="226"/>
      <c r="E4" s="226"/>
      <c r="F4" s="226"/>
      <c r="G4" s="226"/>
      <c r="H4" s="226"/>
      <c r="I4" s="226"/>
      <c r="J4" s="226"/>
      <c r="K4" s="226"/>
      <c r="L4" s="226"/>
      <c r="M4" s="226"/>
      <c r="N4" s="226"/>
      <c r="O4" s="226"/>
      <c r="P4" s="226"/>
      <c r="Q4" s="234"/>
      <c r="R4" s="234"/>
      <c r="S4" s="226"/>
      <c r="T4" s="226"/>
      <c r="U4" s="153"/>
    </row>
    <row r="5" spans="1:25" ht="16.5" customHeight="1">
      <c r="A5" s="151"/>
      <c r="B5" s="394" t="s">
        <v>1081</v>
      </c>
      <c r="C5" s="395"/>
      <c r="D5" s="395"/>
      <c r="E5" s="395"/>
      <c r="F5" s="396"/>
      <c r="G5" s="226"/>
      <c r="H5" s="413" t="s">
        <v>1121</v>
      </c>
      <c r="I5" s="413"/>
      <c r="J5" s="414" t="str">
        <f>'Data Entry Sheet for submission'!C8&amp;"　"&amp;'Data Entry Sheet for submission'!E8</f>
        <v>　</v>
      </c>
      <c r="K5" s="414"/>
      <c r="L5" s="414"/>
      <c r="M5" s="414"/>
      <c r="N5" s="414"/>
      <c r="O5" s="414"/>
      <c r="P5" s="414"/>
      <c r="Q5" s="414"/>
      <c r="R5" s="414"/>
      <c r="S5" s="414"/>
      <c r="T5" s="414"/>
      <c r="U5" s="158" t="s">
        <v>1053</v>
      </c>
      <c r="V5" s="154"/>
      <c r="W5" s="154"/>
      <c r="X5" s="154"/>
    </row>
    <row r="6" spans="1:25" ht="16.5" customHeight="1">
      <c r="A6" s="151"/>
      <c r="B6" s="397"/>
      <c r="C6" s="398"/>
      <c r="D6" s="398"/>
      <c r="E6" s="398"/>
      <c r="F6" s="399"/>
      <c r="G6" s="226"/>
      <c r="H6" s="408" t="s">
        <v>1127</v>
      </c>
      <c r="I6" s="408"/>
      <c r="J6" s="408"/>
      <c r="K6" s="408"/>
      <c r="L6" s="408"/>
      <c r="M6" s="408"/>
      <c r="N6" s="408"/>
      <c r="O6" s="220"/>
      <c r="P6" s="406" t="str">
        <f>IF(VLOOKUP('Data Entry Sheet for submission'!F9,入力タブ!X:Y,2,FALSE)&lt;&gt;99,'Data Entry Sheet for submission'!F9,IF(VLOOKUP('Data Entry Sheet for submission'!C10,入力タブ!AD:AE,2,FALSE)=99,'Data Entry Sheet for submission'!E10,'Data Entry Sheet for submission'!C10))</f>
        <v>※Please select.</v>
      </c>
      <c r="Q6" s="406"/>
      <c r="R6" s="406"/>
      <c r="S6" s="406"/>
      <c r="T6" s="406"/>
      <c r="U6" s="407"/>
      <c r="V6" s="154"/>
      <c r="W6" s="154"/>
      <c r="X6" s="154"/>
      <c r="Y6" s="154"/>
    </row>
    <row r="7" spans="1:25" ht="16.5" customHeight="1">
      <c r="A7" s="151"/>
      <c r="B7" s="397"/>
      <c r="C7" s="398"/>
      <c r="D7" s="398"/>
      <c r="E7" s="398"/>
      <c r="F7" s="399"/>
      <c r="G7" s="226"/>
      <c r="H7" s="155" t="s">
        <v>1052</v>
      </c>
      <c r="I7" s="226"/>
      <c r="J7" s="226"/>
      <c r="K7" s="226"/>
      <c r="L7" s="226"/>
      <c r="M7" s="226"/>
      <c r="N7" s="154"/>
      <c r="O7" s="154"/>
      <c r="P7" s="154"/>
      <c r="Q7" s="235"/>
      <c r="R7" s="235"/>
      <c r="S7" s="154"/>
      <c r="T7" s="154"/>
      <c r="U7" s="219"/>
    </row>
    <row r="8" spans="1:25" ht="16.5" customHeight="1">
      <c r="A8" s="151"/>
      <c r="B8" s="397"/>
      <c r="C8" s="398"/>
      <c r="D8" s="398"/>
      <c r="E8" s="398"/>
      <c r="F8" s="399"/>
      <c r="G8" s="226"/>
      <c r="H8" s="156" t="s">
        <v>1070</v>
      </c>
      <c r="I8" s="225"/>
      <c r="J8" s="156" t="s">
        <v>653</v>
      </c>
      <c r="K8" s="412"/>
      <c r="L8" s="412"/>
      <c r="M8" s="412"/>
      <c r="N8" s="157"/>
      <c r="O8" s="157"/>
      <c r="P8" s="157"/>
      <c r="Q8" s="157"/>
      <c r="R8" s="157"/>
      <c r="S8" s="157"/>
      <c r="T8" s="226"/>
      <c r="U8" s="153"/>
    </row>
    <row r="9" spans="1:25" ht="16.5" customHeight="1">
      <c r="A9" s="151"/>
      <c r="B9" s="397"/>
      <c r="C9" s="398"/>
      <c r="D9" s="398"/>
      <c r="E9" s="398"/>
      <c r="F9" s="399"/>
      <c r="G9" s="226"/>
      <c r="H9" s="409"/>
      <c r="I9" s="410"/>
      <c r="J9" s="410"/>
      <c r="K9" s="410"/>
      <c r="L9" s="410"/>
      <c r="M9" s="410"/>
      <c r="N9" s="410"/>
      <c r="O9" s="410"/>
      <c r="P9" s="410"/>
      <c r="Q9" s="410"/>
      <c r="R9" s="410"/>
      <c r="S9" s="410"/>
      <c r="T9" s="410"/>
      <c r="U9" s="411"/>
    </row>
    <row r="10" spans="1:25" ht="16.5" customHeight="1">
      <c r="A10" s="151"/>
      <c r="B10" s="397"/>
      <c r="C10" s="398"/>
      <c r="D10" s="398"/>
      <c r="E10" s="398"/>
      <c r="F10" s="399"/>
      <c r="G10" s="226"/>
      <c r="H10" s="415" t="s">
        <v>1122</v>
      </c>
      <c r="I10" s="415"/>
      <c r="J10" s="415"/>
      <c r="K10" s="415"/>
      <c r="L10" s="416">
        <f>'Data Entry Sheet for submission'!D9</f>
        <v>0</v>
      </c>
      <c r="M10" s="417"/>
      <c r="N10" s="417"/>
      <c r="O10" s="417"/>
      <c r="P10" s="417"/>
      <c r="Q10" s="417"/>
      <c r="R10" s="417"/>
      <c r="S10" s="417"/>
      <c r="T10" s="221"/>
      <c r="U10" s="158"/>
    </row>
    <row r="11" spans="1:25" ht="16.5" customHeight="1">
      <c r="A11" s="151"/>
      <c r="B11" s="397"/>
      <c r="C11" s="398"/>
      <c r="D11" s="398"/>
      <c r="E11" s="398"/>
      <c r="F11" s="399"/>
      <c r="G11" s="226"/>
      <c r="H11" s="154"/>
      <c r="I11" s="154"/>
      <c r="J11" s="154"/>
      <c r="K11" s="154"/>
      <c r="L11" s="205"/>
      <c r="M11" s="206"/>
      <c r="N11" s="206"/>
      <c r="O11" s="206"/>
      <c r="P11" s="206"/>
      <c r="Q11" s="238"/>
      <c r="R11" s="238"/>
      <c r="S11" s="206"/>
      <c r="T11" s="226"/>
      <c r="U11" s="153"/>
    </row>
    <row r="12" spans="1:25" ht="16.5" customHeight="1">
      <c r="A12" s="151"/>
      <c r="B12" s="397"/>
      <c r="C12" s="398"/>
      <c r="D12" s="398"/>
      <c r="E12" s="398"/>
      <c r="F12" s="399"/>
      <c r="G12" s="228"/>
      <c r="H12" s="229"/>
      <c r="I12" s="229"/>
      <c r="J12" s="229"/>
      <c r="K12" s="229"/>
      <c r="L12" s="205"/>
      <c r="M12" s="230"/>
      <c r="N12" s="230"/>
      <c r="O12" s="230"/>
      <c r="P12" s="230"/>
      <c r="Q12" s="238"/>
      <c r="R12" s="238"/>
      <c r="S12" s="230"/>
      <c r="T12" s="228"/>
      <c r="U12" s="153"/>
    </row>
    <row r="13" spans="1:25" ht="16.5" customHeight="1">
      <c r="A13" s="151"/>
      <c r="B13" s="397"/>
      <c r="C13" s="398"/>
      <c r="D13" s="398"/>
      <c r="E13" s="398"/>
      <c r="F13" s="399"/>
      <c r="G13" s="226"/>
      <c r="H13" s="226"/>
      <c r="I13" s="226"/>
      <c r="J13" s="226"/>
      <c r="K13" s="226"/>
      <c r="L13" s="226"/>
      <c r="M13" s="226"/>
      <c r="N13" s="226"/>
      <c r="O13" s="226"/>
      <c r="P13" s="226"/>
      <c r="Q13" s="234"/>
      <c r="R13" s="234"/>
      <c r="S13" s="226"/>
      <c r="T13" s="226"/>
      <c r="U13" s="153"/>
    </row>
    <row r="14" spans="1:25" ht="16.5" customHeight="1">
      <c r="A14" s="151"/>
      <c r="B14" s="397"/>
      <c r="C14" s="398"/>
      <c r="D14" s="398"/>
      <c r="E14" s="398"/>
      <c r="F14" s="399"/>
      <c r="G14" s="226"/>
      <c r="H14" s="226"/>
      <c r="I14" s="226"/>
      <c r="J14" s="226"/>
      <c r="K14" s="226"/>
      <c r="L14" s="226"/>
      <c r="M14" s="226"/>
      <c r="N14" s="227"/>
      <c r="O14" s="227"/>
      <c r="P14" s="227"/>
      <c r="Q14" s="237"/>
      <c r="R14" s="237"/>
      <c r="S14" s="227"/>
      <c r="T14" s="227"/>
      <c r="U14" s="159"/>
    </row>
    <row r="15" spans="1:25" ht="16.5" customHeight="1">
      <c r="A15" s="151"/>
      <c r="B15" s="400"/>
      <c r="C15" s="401"/>
      <c r="D15" s="401"/>
      <c r="E15" s="401"/>
      <c r="F15" s="402"/>
      <c r="G15" s="226"/>
      <c r="H15" s="421"/>
      <c r="I15" s="421"/>
      <c r="J15" s="227"/>
      <c r="K15" s="227"/>
      <c r="L15" s="227"/>
      <c r="M15" s="227"/>
      <c r="N15" s="226"/>
      <c r="O15" s="226"/>
      <c r="P15" s="226"/>
      <c r="Q15" s="234"/>
      <c r="R15" s="234"/>
      <c r="S15" s="226"/>
      <c r="T15" s="226"/>
      <c r="U15" s="153"/>
    </row>
    <row r="16" spans="1:25" ht="16.5" customHeight="1">
      <c r="A16" s="151"/>
      <c r="B16" s="226"/>
      <c r="C16" s="226"/>
      <c r="D16" s="226"/>
      <c r="E16" s="226"/>
      <c r="F16" s="226"/>
      <c r="G16" s="226"/>
      <c r="H16" s="226"/>
      <c r="I16" s="226"/>
      <c r="J16" s="226"/>
      <c r="K16" s="226"/>
      <c r="L16" s="226"/>
      <c r="M16" s="226"/>
      <c r="N16" s="226"/>
      <c r="O16" s="226"/>
      <c r="P16" s="226"/>
      <c r="Q16" s="234"/>
      <c r="R16" s="234"/>
      <c r="S16" s="226"/>
      <c r="T16" s="226"/>
      <c r="U16" s="153"/>
    </row>
    <row r="17" spans="1:22" ht="48.65" customHeight="1">
      <c r="A17" s="151"/>
      <c r="B17" s="368" t="str">
        <f>"In accordance with Article 17 of the Waseda University Graduate School Regulations, I hereby apply for the degree of "&amp;'Data Entry Sheet for submission'!C28&amp;" and submit the items indicated below.　I certify that the dissertation submitted is my own work and written in accordance with the University policy regarding academic integrity."</f>
        <v>In accordance with Article 17 of the Waseda University Graduate School Regulations, I hereby apply for the degree of ※Please select. and submit the items indicated below.　I certify that the dissertation submitted is my own work and written in accordance with the University policy regarding academic integrity.</v>
      </c>
      <c r="C17" s="368"/>
      <c r="D17" s="368"/>
      <c r="E17" s="368"/>
      <c r="F17" s="368"/>
      <c r="G17" s="368"/>
      <c r="H17" s="368"/>
      <c r="I17" s="368"/>
      <c r="J17" s="368"/>
      <c r="K17" s="368"/>
      <c r="L17" s="368"/>
      <c r="M17" s="368"/>
      <c r="N17" s="368"/>
      <c r="O17" s="368"/>
      <c r="P17" s="368"/>
      <c r="Q17" s="368"/>
      <c r="R17" s="368"/>
      <c r="S17" s="368"/>
      <c r="T17" s="368"/>
      <c r="U17" s="369"/>
    </row>
    <row r="18" spans="1:22" ht="66" customHeight="1">
      <c r="A18" s="151"/>
      <c r="B18" s="361" t="s">
        <v>1150</v>
      </c>
      <c r="C18" s="361"/>
      <c r="D18" s="361"/>
      <c r="E18" s="361"/>
      <c r="F18" s="361"/>
      <c r="G18" s="361"/>
      <c r="H18" s="361"/>
      <c r="I18" s="361"/>
      <c r="J18" s="361"/>
      <c r="K18" s="361"/>
      <c r="L18" s="361"/>
      <c r="M18" s="361"/>
      <c r="N18" s="361"/>
      <c r="O18" s="361"/>
      <c r="P18" s="361"/>
      <c r="Q18" s="361"/>
      <c r="R18" s="361"/>
      <c r="S18" s="361"/>
      <c r="T18" s="361"/>
      <c r="U18" s="362"/>
    </row>
    <row r="19" spans="1:22" ht="16.5" customHeight="1">
      <c r="A19" s="151"/>
      <c r="B19" s="226"/>
      <c r="C19" s="224"/>
      <c r="D19" s="224"/>
      <c r="E19" s="224"/>
      <c r="F19" s="224"/>
      <c r="G19" s="224"/>
      <c r="H19" s="226"/>
      <c r="I19" s="226"/>
      <c r="J19" s="226"/>
      <c r="K19" s="224" t="s">
        <v>1054</v>
      </c>
      <c r="L19" s="226"/>
      <c r="M19" s="226"/>
      <c r="N19" s="224"/>
      <c r="O19" s="224"/>
      <c r="P19" s="224"/>
      <c r="Q19" s="224"/>
      <c r="R19" s="224"/>
      <c r="S19" s="224"/>
      <c r="T19" s="224"/>
      <c r="U19" s="160"/>
      <c r="V19" s="218"/>
    </row>
    <row r="20" spans="1:22" ht="16.5" customHeight="1">
      <c r="A20" s="151"/>
      <c r="B20" s="403" t="str">
        <f>"1. I apply for the degree of "&amp;'Data Entry Sheet for submission'!C28&amp;" for examination at the  "&amp;'Data Entry Sheet for submission'!C24&amp;" , Waseda University."</f>
        <v>1. I apply for the degree of ※Please select. for examination at the  ※Please select. , Waseda University.</v>
      </c>
      <c r="C20" s="403"/>
      <c r="D20" s="403"/>
      <c r="E20" s="403"/>
      <c r="F20" s="403"/>
      <c r="G20" s="403"/>
      <c r="H20" s="403"/>
      <c r="I20" s="403"/>
      <c r="J20" s="403"/>
      <c r="K20" s="403"/>
      <c r="L20" s="403"/>
      <c r="M20" s="403"/>
      <c r="N20" s="403"/>
      <c r="O20" s="403"/>
      <c r="P20" s="403"/>
      <c r="Q20" s="403"/>
      <c r="R20" s="403"/>
      <c r="S20" s="403"/>
      <c r="T20" s="403"/>
      <c r="U20" s="404"/>
    </row>
    <row r="21" spans="1:22" ht="16.5" customHeight="1">
      <c r="A21" s="151"/>
      <c r="B21" s="403"/>
      <c r="C21" s="403"/>
      <c r="D21" s="403"/>
      <c r="E21" s="403"/>
      <c r="F21" s="403"/>
      <c r="G21" s="403"/>
      <c r="H21" s="403"/>
      <c r="I21" s="403"/>
      <c r="J21" s="403"/>
      <c r="K21" s="403"/>
      <c r="L21" s="403"/>
      <c r="M21" s="403"/>
      <c r="N21" s="403"/>
      <c r="O21" s="403"/>
      <c r="P21" s="403"/>
      <c r="Q21" s="403"/>
      <c r="R21" s="403"/>
      <c r="S21" s="403"/>
      <c r="T21" s="403"/>
      <c r="U21" s="404"/>
      <c r="V21" s="226"/>
    </row>
    <row r="22" spans="1:22" ht="16.5" customHeight="1">
      <c r="A22" s="151"/>
      <c r="B22" s="224"/>
      <c r="C22" s="224"/>
      <c r="D22" s="224"/>
      <c r="E22" s="224"/>
      <c r="F22" s="224"/>
      <c r="G22" s="224"/>
      <c r="H22" s="154"/>
      <c r="I22" s="154"/>
      <c r="J22" s="154"/>
      <c r="K22" s="154"/>
      <c r="L22" s="154"/>
      <c r="M22" s="154"/>
      <c r="N22" s="226"/>
      <c r="O22" s="226"/>
      <c r="P22" s="226"/>
      <c r="Q22" s="234"/>
      <c r="R22" s="234"/>
      <c r="S22" s="226"/>
      <c r="T22" s="226"/>
      <c r="U22" s="153"/>
    </row>
    <row r="23" spans="1:22" ht="16.5" customHeight="1">
      <c r="A23" s="151"/>
      <c r="B23" s="226" t="s">
        <v>1055</v>
      </c>
      <c r="C23" s="224"/>
      <c r="D23" s="224"/>
      <c r="E23" s="224"/>
      <c r="F23" s="224"/>
      <c r="G23" s="224"/>
      <c r="H23" s="154"/>
      <c r="I23" s="154"/>
      <c r="J23" s="154"/>
      <c r="K23" s="226"/>
      <c r="L23" s="226"/>
      <c r="M23" s="405"/>
      <c r="N23" s="405"/>
      <c r="O23" s="405"/>
      <c r="P23" s="226"/>
      <c r="Q23" s="234"/>
      <c r="R23" s="234"/>
      <c r="S23" s="226"/>
      <c r="T23" s="226"/>
      <c r="U23" s="153"/>
    </row>
    <row r="24" spans="1:22" ht="16.5" customHeight="1">
      <c r="A24" s="151"/>
      <c r="B24" s="224"/>
      <c r="C24" s="224"/>
      <c r="D24" s="224"/>
      <c r="E24" s="224"/>
      <c r="F24" s="224"/>
      <c r="G24" s="224"/>
      <c r="H24" s="154"/>
      <c r="I24" s="154"/>
      <c r="J24" s="226"/>
      <c r="K24" s="161"/>
      <c r="L24" s="154"/>
      <c r="M24" s="154"/>
      <c r="N24" s="226"/>
      <c r="O24" s="226"/>
      <c r="P24" s="226"/>
      <c r="Q24" s="234"/>
      <c r="R24" s="234"/>
      <c r="S24" s="226"/>
      <c r="T24" s="226"/>
      <c r="U24" s="153"/>
    </row>
    <row r="25" spans="1:22" ht="16.5" customHeight="1">
      <c r="A25" s="151"/>
      <c r="B25" s="226" t="s">
        <v>1056</v>
      </c>
      <c r="C25" s="226"/>
      <c r="D25" s="226"/>
      <c r="E25" s="226"/>
      <c r="F25" s="226"/>
      <c r="G25" s="226"/>
      <c r="H25" s="224"/>
      <c r="I25" s="224"/>
      <c r="J25" s="224"/>
      <c r="K25" s="224"/>
      <c r="L25" s="226"/>
      <c r="M25" s="226"/>
      <c r="N25" s="226"/>
      <c r="O25" s="226"/>
      <c r="P25" s="226"/>
      <c r="Q25" s="234"/>
      <c r="R25" s="234"/>
      <c r="S25" s="226"/>
      <c r="T25" s="226"/>
      <c r="U25" s="153"/>
    </row>
    <row r="26" spans="1:22" ht="16.5" customHeight="1">
      <c r="A26" s="151"/>
      <c r="B26" s="226"/>
      <c r="C26" s="226"/>
      <c r="D26" s="226"/>
      <c r="E26" s="226"/>
      <c r="F26" s="226"/>
      <c r="G26" s="226"/>
      <c r="H26" s="226"/>
      <c r="I26" s="226"/>
      <c r="J26" s="226"/>
      <c r="K26" s="226"/>
      <c r="L26" s="226"/>
      <c r="M26" s="226"/>
      <c r="N26" s="226"/>
      <c r="O26" s="226"/>
      <c r="P26" s="226"/>
      <c r="Q26" s="234"/>
      <c r="R26" s="234"/>
      <c r="S26" s="226"/>
      <c r="T26" s="226"/>
      <c r="U26" s="153"/>
    </row>
    <row r="27" spans="1:22" ht="16.5" customHeight="1">
      <c r="A27" s="151"/>
      <c r="B27" s="226" t="s">
        <v>1094</v>
      </c>
      <c r="C27" s="226"/>
      <c r="D27" s="226"/>
      <c r="E27" s="226"/>
      <c r="F27" s="226"/>
      <c r="G27" s="226"/>
      <c r="H27" s="226"/>
      <c r="I27" s="226"/>
      <c r="J27" s="226"/>
      <c r="K27" s="226"/>
      <c r="L27" s="226"/>
      <c r="M27" s="226"/>
      <c r="N27" s="226"/>
      <c r="O27" s="226"/>
      <c r="P27" s="226"/>
      <c r="Q27" s="234"/>
      <c r="R27" s="234"/>
      <c r="S27" s="226"/>
      <c r="T27" s="226"/>
      <c r="U27" s="153"/>
    </row>
    <row r="28" spans="1:22" ht="16.5" customHeight="1">
      <c r="A28" s="151"/>
      <c r="B28" s="226"/>
      <c r="C28" s="226"/>
      <c r="D28" s="226"/>
      <c r="E28" s="226"/>
      <c r="F28" s="226"/>
      <c r="G28" s="226"/>
      <c r="H28" s="226"/>
      <c r="I28" s="226"/>
      <c r="J28" s="226"/>
      <c r="K28" s="226"/>
      <c r="L28" s="226"/>
      <c r="M28" s="226"/>
      <c r="N28" s="226"/>
      <c r="O28" s="226"/>
      <c r="P28" s="226"/>
      <c r="Q28" s="234"/>
      <c r="R28" s="234"/>
      <c r="S28" s="226"/>
      <c r="T28" s="226"/>
      <c r="U28" s="153"/>
    </row>
    <row r="29" spans="1:22" ht="16.5" customHeight="1">
      <c r="A29" s="151"/>
      <c r="B29" s="226" t="s">
        <v>1057</v>
      </c>
      <c r="C29" s="226"/>
      <c r="D29" s="226"/>
      <c r="E29" s="226"/>
      <c r="F29" s="226"/>
      <c r="G29" s="226"/>
      <c r="H29" s="226"/>
      <c r="I29" s="226"/>
      <c r="J29" s="226"/>
      <c r="K29" s="226"/>
      <c r="L29" s="226"/>
      <c r="M29" s="226"/>
      <c r="N29" s="226"/>
      <c r="O29" s="226"/>
      <c r="P29" s="226"/>
      <c r="Q29" s="234"/>
      <c r="R29" s="234"/>
      <c r="S29" s="226"/>
      <c r="T29" s="226"/>
      <c r="U29" s="153"/>
    </row>
    <row r="30" spans="1:22" ht="37.5" customHeight="1">
      <c r="A30" s="151"/>
      <c r="B30" s="226"/>
      <c r="C30" s="372" t="s">
        <v>1071</v>
      </c>
      <c r="D30" s="372"/>
      <c r="E30" s="372"/>
      <c r="F30" s="367">
        <f>'Data Entry Sheet for submission'!C29</f>
        <v>0</v>
      </c>
      <c r="G30" s="368"/>
      <c r="H30" s="368"/>
      <c r="I30" s="368"/>
      <c r="J30" s="368"/>
      <c r="K30" s="368"/>
      <c r="L30" s="368"/>
      <c r="M30" s="368"/>
      <c r="N30" s="368"/>
      <c r="O30" s="368"/>
      <c r="P30" s="368"/>
      <c r="Q30" s="368"/>
      <c r="R30" s="368"/>
      <c r="S30" s="368"/>
      <c r="T30" s="368"/>
      <c r="U30" s="369"/>
    </row>
    <row r="31" spans="1:22" ht="37.5" customHeight="1">
      <c r="A31" s="151"/>
      <c r="B31" s="226"/>
      <c r="C31" s="372" t="s">
        <v>1058</v>
      </c>
      <c r="D31" s="373"/>
      <c r="E31" s="373"/>
      <c r="F31" s="367">
        <f>'Data Entry Sheet for submission'!C31</f>
        <v>0</v>
      </c>
      <c r="G31" s="374"/>
      <c r="H31" s="374"/>
      <c r="I31" s="374"/>
      <c r="J31" s="374"/>
      <c r="K31" s="374"/>
      <c r="L31" s="374"/>
      <c r="M31" s="374"/>
      <c r="N31" s="374"/>
      <c r="O31" s="374"/>
      <c r="P31" s="374"/>
      <c r="Q31" s="374"/>
      <c r="R31" s="374"/>
      <c r="S31" s="374"/>
      <c r="T31" s="374"/>
      <c r="U31" s="375"/>
    </row>
    <row r="32" spans="1:22" ht="36" customHeight="1">
      <c r="A32" s="151"/>
      <c r="B32" s="154"/>
      <c r="C32" s="371" t="s">
        <v>1059</v>
      </c>
      <c r="D32" s="371"/>
      <c r="E32" s="371"/>
      <c r="F32" s="367">
        <f>'Data Entry Sheet for submission'!C30</f>
        <v>0</v>
      </c>
      <c r="G32" s="368"/>
      <c r="H32" s="368"/>
      <c r="I32" s="368"/>
      <c r="J32" s="368"/>
      <c r="K32" s="368"/>
      <c r="L32" s="368"/>
      <c r="M32" s="368"/>
      <c r="N32" s="368"/>
      <c r="O32" s="368"/>
      <c r="P32" s="368"/>
      <c r="Q32" s="368"/>
      <c r="R32" s="368"/>
      <c r="S32" s="368"/>
      <c r="T32" s="368"/>
      <c r="U32" s="369"/>
    </row>
    <row r="33" spans="1:21" ht="36" customHeight="1">
      <c r="A33" s="151"/>
      <c r="B33" s="154"/>
      <c r="C33" s="371" t="s">
        <v>1060</v>
      </c>
      <c r="D33" s="372"/>
      <c r="E33" s="372"/>
      <c r="F33" s="367">
        <f>'Data Entry Sheet for submission'!C32</f>
        <v>0</v>
      </c>
      <c r="G33" s="368"/>
      <c r="H33" s="368"/>
      <c r="I33" s="368"/>
      <c r="J33" s="368"/>
      <c r="K33" s="368"/>
      <c r="L33" s="368"/>
      <c r="M33" s="368"/>
      <c r="N33" s="368"/>
      <c r="O33" s="368"/>
      <c r="P33" s="368"/>
      <c r="Q33" s="368"/>
      <c r="R33" s="368"/>
      <c r="S33" s="368"/>
      <c r="T33" s="368"/>
      <c r="U33" s="369"/>
    </row>
    <row r="34" spans="1:21" ht="27" customHeight="1">
      <c r="A34" s="151"/>
      <c r="B34" s="217"/>
      <c r="C34" s="364" t="s">
        <v>1123</v>
      </c>
      <c r="D34" s="365"/>
      <c r="E34" s="365"/>
      <c r="F34" s="365"/>
      <c r="G34" s="365"/>
      <c r="H34" s="365"/>
      <c r="I34" s="365"/>
      <c r="J34" s="365"/>
      <c r="K34" s="365"/>
      <c r="L34" s="365"/>
      <c r="M34" s="365"/>
      <c r="N34" s="365"/>
      <c r="O34" s="365"/>
      <c r="P34" s="365"/>
      <c r="Q34" s="365"/>
      <c r="R34" s="365"/>
      <c r="S34" s="365"/>
      <c r="T34" s="365"/>
      <c r="U34" s="366"/>
    </row>
    <row r="35" spans="1:21" ht="27" customHeight="1">
      <c r="A35" s="151"/>
      <c r="B35" s="217"/>
      <c r="C35" s="217"/>
      <c r="D35" s="154"/>
      <c r="E35" s="154"/>
      <c r="F35" s="154"/>
      <c r="G35" s="154"/>
      <c r="H35" s="154"/>
      <c r="I35" s="154"/>
      <c r="J35" s="154"/>
      <c r="K35" s="154"/>
      <c r="L35" s="154"/>
      <c r="M35" s="154"/>
      <c r="N35" s="154"/>
      <c r="O35" s="154"/>
      <c r="P35" s="154"/>
      <c r="Q35" s="235"/>
      <c r="R35" s="235"/>
      <c r="S35" s="154"/>
      <c r="T35" s="154"/>
      <c r="U35" s="219"/>
    </row>
    <row r="36" spans="1:21" ht="27.75" customHeight="1">
      <c r="A36" s="151"/>
      <c r="B36" s="226" t="s">
        <v>1061</v>
      </c>
      <c r="C36" s="217"/>
      <c r="D36" s="217"/>
      <c r="E36" s="217"/>
      <c r="F36" s="217"/>
      <c r="G36" s="217"/>
      <c r="H36" s="162"/>
      <c r="I36" s="162"/>
      <c r="J36" s="162"/>
      <c r="K36" s="162"/>
      <c r="L36" s="162"/>
      <c r="M36" s="162"/>
      <c r="N36" s="226"/>
      <c r="O36" s="226"/>
      <c r="P36" s="226"/>
      <c r="Q36" s="234"/>
      <c r="R36" s="234"/>
      <c r="S36" s="226"/>
      <c r="T36" s="226"/>
      <c r="U36" s="153"/>
    </row>
    <row r="37" spans="1:21" ht="16.5" customHeight="1">
      <c r="A37" s="151"/>
      <c r="B37" s="154" t="s">
        <v>1092</v>
      </c>
      <c r="C37" s="217"/>
      <c r="D37" s="217"/>
      <c r="E37" s="217"/>
      <c r="F37" s="217"/>
      <c r="G37" s="217"/>
      <c r="H37" s="162"/>
      <c r="I37" s="162"/>
      <c r="J37" s="162"/>
      <c r="K37" s="162"/>
      <c r="L37" s="162"/>
      <c r="M37" s="162"/>
      <c r="N37" s="226"/>
      <c r="O37" s="226"/>
      <c r="P37" s="226"/>
      <c r="Q37" s="234"/>
      <c r="R37" s="234"/>
      <c r="S37" s="226"/>
      <c r="T37" s="226"/>
      <c r="U37" s="153"/>
    </row>
    <row r="38" spans="1:21" ht="16.5" customHeight="1">
      <c r="A38" s="151"/>
      <c r="B38" s="226"/>
      <c r="C38" s="363" t="s">
        <v>1124</v>
      </c>
      <c r="D38" s="363"/>
      <c r="E38" s="363"/>
      <c r="F38" s="363"/>
      <c r="G38" s="370" t="s">
        <v>1125</v>
      </c>
      <c r="H38" s="370"/>
      <c r="I38" s="370"/>
      <c r="J38" s="370"/>
      <c r="K38" s="370"/>
      <c r="L38" s="244"/>
      <c r="M38" s="226"/>
      <c r="N38" s="226"/>
      <c r="O38" s="226"/>
      <c r="P38" s="226"/>
      <c r="Q38" s="234"/>
      <c r="R38" s="234"/>
      <c r="S38" s="226"/>
      <c r="T38" s="226"/>
      <c r="U38" s="153"/>
    </row>
    <row r="39" spans="1:21" ht="16.5" customHeight="1">
      <c r="A39" s="151"/>
      <c r="B39" s="226"/>
      <c r="C39" s="363" t="s">
        <v>1091</v>
      </c>
      <c r="D39" s="363"/>
      <c r="E39" s="363"/>
      <c r="F39" s="363"/>
      <c r="G39" s="164" t="s">
        <v>1062</v>
      </c>
      <c r="H39" s="165"/>
      <c r="I39" s="162"/>
      <c r="J39" s="162"/>
      <c r="K39" s="162"/>
      <c r="L39" s="162"/>
      <c r="M39" s="162"/>
      <c r="N39" s="226"/>
      <c r="O39" s="226"/>
      <c r="P39" s="226"/>
      <c r="Q39" s="234"/>
      <c r="R39" s="234"/>
      <c r="S39" s="226"/>
      <c r="T39" s="226"/>
      <c r="U39" s="153"/>
    </row>
    <row r="40" spans="1:21" ht="16.5" customHeight="1">
      <c r="A40" s="151"/>
      <c r="B40" s="226"/>
      <c r="C40" s="363" t="s">
        <v>1063</v>
      </c>
      <c r="D40" s="363"/>
      <c r="E40" s="363"/>
      <c r="F40" s="363"/>
      <c r="G40" s="166" t="s">
        <v>1064</v>
      </c>
      <c r="H40" s="165"/>
      <c r="I40" s="165"/>
      <c r="J40" s="165"/>
      <c r="K40" s="162"/>
      <c r="L40" s="162"/>
      <c r="M40" s="162"/>
      <c r="N40" s="226"/>
      <c r="O40" s="226"/>
      <c r="P40" s="226"/>
      <c r="Q40" s="234"/>
      <c r="R40" s="234"/>
      <c r="S40" s="226"/>
      <c r="T40" s="226"/>
      <c r="U40" s="153"/>
    </row>
    <row r="41" spans="1:21" ht="16.5" customHeight="1">
      <c r="A41" s="151"/>
      <c r="B41" s="226"/>
      <c r="C41" s="363" t="s">
        <v>1065</v>
      </c>
      <c r="D41" s="363"/>
      <c r="E41" s="363"/>
      <c r="F41" s="363"/>
      <c r="G41" s="167"/>
      <c r="H41" s="165"/>
      <c r="I41" s="165"/>
      <c r="J41" s="165"/>
      <c r="K41" s="165"/>
      <c r="L41" s="165"/>
      <c r="M41" s="165"/>
      <c r="N41" s="163"/>
      <c r="O41" s="163"/>
      <c r="P41" s="163"/>
      <c r="Q41" s="163"/>
      <c r="R41" s="163"/>
      <c r="S41" s="163"/>
      <c r="T41" s="163"/>
      <c r="U41" s="168"/>
    </row>
    <row r="42" spans="1:21" ht="16.5" customHeight="1">
      <c r="A42" s="151"/>
      <c r="B42" s="154"/>
      <c r="C42" s="364" t="s">
        <v>1093</v>
      </c>
      <c r="D42" s="389"/>
      <c r="E42" s="389"/>
      <c r="F42" s="389"/>
      <c r="G42" s="217"/>
      <c r="H42" s="162"/>
      <c r="I42" s="162"/>
      <c r="J42" s="162"/>
      <c r="K42" s="162"/>
      <c r="L42" s="162"/>
      <c r="M42" s="162"/>
      <c r="N42" s="226"/>
      <c r="O42" s="226"/>
      <c r="P42" s="226"/>
      <c r="Q42" s="234"/>
      <c r="R42" s="234"/>
      <c r="S42" s="226"/>
      <c r="T42" s="226"/>
      <c r="U42" s="153"/>
    </row>
    <row r="43" spans="1:21" ht="16.5" customHeight="1">
      <c r="A43" s="151"/>
      <c r="B43" s="226" t="s">
        <v>1066</v>
      </c>
      <c r="C43" s="217"/>
      <c r="D43" s="217"/>
      <c r="E43" s="217"/>
      <c r="F43" s="217"/>
      <c r="G43" s="217"/>
      <c r="H43" s="162"/>
      <c r="I43" s="162"/>
      <c r="J43" s="162"/>
      <c r="K43" s="162"/>
      <c r="L43" s="380"/>
      <c r="M43" s="381"/>
      <c r="N43" s="382"/>
      <c r="O43" s="226"/>
      <c r="P43" s="226"/>
      <c r="Q43" s="234"/>
      <c r="R43" s="234"/>
      <c r="S43" s="226"/>
      <c r="T43" s="226"/>
      <c r="U43" s="153"/>
    </row>
    <row r="44" spans="1:21" ht="16.5" customHeight="1">
      <c r="A44" s="151"/>
      <c r="B44" s="217"/>
      <c r="C44" s="217"/>
      <c r="D44" s="217"/>
      <c r="E44" s="217"/>
      <c r="F44" s="217"/>
      <c r="G44" s="217"/>
      <c r="H44" s="162"/>
      <c r="I44" s="162"/>
      <c r="J44" s="162"/>
      <c r="K44" s="162"/>
      <c r="L44" s="383"/>
      <c r="M44" s="384"/>
      <c r="N44" s="385"/>
      <c r="O44" s="226"/>
      <c r="P44" s="226"/>
      <c r="Q44" s="234"/>
      <c r="R44" s="234"/>
      <c r="S44" s="226"/>
      <c r="T44" s="226"/>
      <c r="U44" s="153"/>
    </row>
    <row r="45" spans="1:21" ht="16.5" customHeight="1">
      <c r="A45" s="151"/>
      <c r="B45" s="226"/>
      <c r="C45" s="221"/>
      <c r="D45" s="221"/>
      <c r="E45" s="221"/>
      <c r="F45" s="221"/>
      <c r="G45" s="221"/>
      <c r="H45" s="169" t="s">
        <v>1067</v>
      </c>
      <c r="I45" s="226"/>
      <c r="J45" s="226"/>
      <c r="K45" s="226"/>
      <c r="L45" s="383"/>
      <c r="M45" s="384"/>
      <c r="N45" s="385"/>
      <c r="O45" s="226"/>
      <c r="P45" s="226"/>
      <c r="Q45" s="234"/>
      <c r="R45" s="234"/>
      <c r="S45" s="226"/>
      <c r="T45" s="226"/>
      <c r="U45" s="153"/>
    </row>
    <row r="46" spans="1:21" ht="16.5" customHeight="1">
      <c r="A46" s="151"/>
      <c r="B46" s="226"/>
      <c r="C46" s="226"/>
      <c r="D46" s="226"/>
      <c r="E46" s="226"/>
      <c r="F46" s="226"/>
      <c r="G46" s="226"/>
      <c r="H46" s="226"/>
      <c r="I46" s="226"/>
      <c r="J46" s="226"/>
      <c r="K46" s="226"/>
      <c r="L46" s="383"/>
      <c r="M46" s="384"/>
      <c r="N46" s="385"/>
      <c r="O46" s="226"/>
      <c r="P46" s="226"/>
      <c r="Q46" s="234"/>
      <c r="R46" s="234"/>
      <c r="S46" s="226"/>
      <c r="T46" s="226"/>
      <c r="U46" s="153"/>
    </row>
    <row r="47" spans="1:21" ht="16.5" customHeight="1">
      <c r="A47" s="151"/>
      <c r="B47" s="226"/>
      <c r="C47" s="226"/>
      <c r="D47" s="226"/>
      <c r="E47" s="226"/>
      <c r="F47" s="226"/>
      <c r="G47" s="226"/>
      <c r="H47" s="226"/>
      <c r="I47" s="226"/>
      <c r="J47" s="226"/>
      <c r="K47" s="226"/>
      <c r="L47" s="386"/>
      <c r="M47" s="387"/>
      <c r="N47" s="388"/>
      <c r="O47" s="226"/>
      <c r="P47" s="226"/>
      <c r="Q47" s="234"/>
      <c r="R47" s="234"/>
      <c r="S47" s="226"/>
      <c r="T47" s="226"/>
      <c r="U47" s="153"/>
    </row>
    <row r="48" spans="1:21" ht="16.5" customHeight="1">
      <c r="A48" s="151"/>
      <c r="B48" s="226"/>
      <c r="C48" s="226"/>
      <c r="D48" s="226"/>
      <c r="E48" s="226"/>
      <c r="F48" s="226"/>
      <c r="G48" s="226"/>
      <c r="H48" s="226"/>
      <c r="I48" s="226"/>
      <c r="J48" s="226"/>
      <c r="K48" s="226"/>
      <c r="L48" s="154" t="s">
        <v>1082</v>
      </c>
      <c r="M48" s="206"/>
      <c r="N48" s="206"/>
      <c r="O48" s="206"/>
      <c r="P48" s="206"/>
      <c r="Q48" s="238"/>
      <c r="R48" s="238"/>
      <c r="S48" s="226"/>
      <c r="T48" s="226"/>
      <c r="U48" s="153"/>
    </row>
    <row r="49" spans="1:21" ht="16.5" customHeight="1">
      <c r="A49" s="151"/>
      <c r="B49" s="226" t="s">
        <v>1068</v>
      </c>
      <c r="C49" s="226"/>
      <c r="D49" s="226"/>
      <c r="E49" s="226"/>
      <c r="F49" s="226"/>
      <c r="G49" s="226"/>
      <c r="H49" s="226"/>
      <c r="I49" s="226"/>
      <c r="J49" s="226"/>
      <c r="K49" s="226"/>
      <c r="L49" s="226"/>
      <c r="M49" s="226"/>
      <c r="N49" s="226"/>
      <c r="O49" s="226"/>
      <c r="P49" s="226"/>
      <c r="Q49" s="234"/>
      <c r="R49" s="234"/>
      <c r="S49" s="226"/>
      <c r="T49" s="226"/>
      <c r="U49" s="153"/>
    </row>
    <row r="50" spans="1:21" ht="16.5" customHeight="1">
      <c r="A50" s="151"/>
      <c r="B50" s="377" t="s">
        <v>1072</v>
      </c>
      <c r="C50" s="377"/>
      <c r="D50" s="377"/>
      <c r="E50" s="377"/>
      <c r="F50" s="379" t="str">
        <f>'Data Entry Sheet for submission'!C24</f>
        <v>※Please select.</v>
      </c>
      <c r="G50" s="379"/>
      <c r="H50" s="379"/>
      <c r="I50" s="379"/>
      <c r="J50" s="379"/>
      <c r="K50" s="379"/>
      <c r="L50" s="226"/>
      <c r="M50" s="226"/>
      <c r="N50" s="226"/>
      <c r="O50" s="226"/>
      <c r="P50" s="226"/>
      <c r="Q50" s="234"/>
      <c r="R50" s="234"/>
      <c r="S50" s="226"/>
      <c r="T50" s="226"/>
      <c r="U50" s="153"/>
    </row>
    <row r="51" spans="1:21" ht="16.5" customHeight="1">
      <c r="A51" s="151"/>
      <c r="B51" s="378" t="s">
        <v>1073</v>
      </c>
      <c r="C51" s="378"/>
      <c r="D51" s="378"/>
      <c r="E51" s="378"/>
      <c r="F51" s="222"/>
      <c r="G51" s="223" t="s">
        <v>1074</v>
      </c>
      <c r="H51" s="222"/>
      <c r="I51" s="223" t="s">
        <v>1075</v>
      </c>
      <c r="J51" s="222"/>
      <c r="K51" s="223" t="s">
        <v>1076</v>
      </c>
      <c r="L51" s="226"/>
      <c r="M51" s="226"/>
      <c r="N51" s="226"/>
      <c r="O51" s="226"/>
      <c r="P51" s="226"/>
      <c r="Q51" s="234"/>
      <c r="R51" s="234"/>
      <c r="S51" s="226"/>
      <c r="T51" s="226"/>
      <c r="U51" s="153"/>
    </row>
    <row r="52" spans="1:21" ht="16.5" customHeight="1">
      <c r="A52" s="151"/>
      <c r="B52" s="378" t="s">
        <v>1077</v>
      </c>
      <c r="C52" s="378"/>
      <c r="D52" s="378"/>
      <c r="E52" s="378"/>
      <c r="F52" s="222"/>
      <c r="G52" s="223" t="s">
        <v>1074</v>
      </c>
      <c r="H52" s="222"/>
      <c r="I52" s="223" t="s">
        <v>1075</v>
      </c>
      <c r="J52" s="222"/>
      <c r="K52" s="223" t="s">
        <v>1076</v>
      </c>
      <c r="L52" s="226"/>
      <c r="M52" s="226"/>
      <c r="N52" s="226"/>
      <c r="O52" s="226"/>
      <c r="P52" s="226"/>
      <c r="Q52" s="234"/>
      <c r="R52" s="234"/>
      <c r="S52" s="226"/>
      <c r="T52" s="226"/>
      <c r="U52" s="153"/>
    </row>
    <row r="53" spans="1:21" ht="16.5" customHeight="1">
      <c r="A53" s="151"/>
      <c r="B53" s="378" t="s">
        <v>1078</v>
      </c>
      <c r="C53" s="378"/>
      <c r="D53" s="378"/>
      <c r="E53" s="378"/>
      <c r="F53" s="222"/>
      <c r="G53" s="223" t="s">
        <v>1074</v>
      </c>
      <c r="H53" s="222"/>
      <c r="I53" s="223" t="s">
        <v>1075</v>
      </c>
      <c r="J53" s="222"/>
      <c r="K53" s="223" t="s">
        <v>1076</v>
      </c>
      <c r="L53" s="226"/>
      <c r="M53" s="226"/>
      <c r="N53" s="226"/>
      <c r="O53" s="226"/>
      <c r="P53" s="226"/>
      <c r="Q53" s="234"/>
      <c r="R53" s="234"/>
      <c r="S53" s="226"/>
      <c r="T53" s="226"/>
      <c r="U53" s="153"/>
    </row>
    <row r="54" spans="1:21" ht="16.5" customHeight="1">
      <c r="A54" s="170"/>
      <c r="B54" s="376" t="s">
        <v>1079</v>
      </c>
      <c r="C54" s="376"/>
      <c r="D54" s="376"/>
      <c r="E54" s="376"/>
      <c r="F54" s="222"/>
      <c r="G54" s="223" t="s">
        <v>1074</v>
      </c>
      <c r="H54" s="222"/>
      <c r="I54" s="223" t="s">
        <v>1075</v>
      </c>
      <c r="J54" s="222"/>
      <c r="K54" s="223" t="s">
        <v>1076</v>
      </c>
      <c r="L54" s="221" t="s">
        <v>1080</v>
      </c>
      <c r="M54" s="221"/>
      <c r="N54" s="221"/>
      <c r="O54" s="221"/>
      <c r="P54" s="221"/>
      <c r="Q54" s="236"/>
      <c r="R54" s="236"/>
      <c r="S54" s="221"/>
      <c r="T54" s="221"/>
      <c r="U54" s="158"/>
    </row>
  </sheetData>
  <sheetProtection algorithmName="SHA-512" hashValue="Mr69vGjulSOuF8Ct736wlJuNCZ3vjv9QkrYp255Oml+gNp0VpHiRzULLMJgZEXqQ/k7oxRskUu5mL6hHw5Zqjw==" saltValue="rbPIHu7RrCkqFOa1pQ5pfg==" spinCount="100000" sheet="1" formatColumns="0" formatRows="0"/>
  <customSheetViews>
    <customSheetView guid="{3E35AAB7-4578-42FA-82DC-9186684AD379}" showPageBreaks="1" zeroValues="0" printArea="1">
      <selection activeCell="G2" sqref="G2"/>
      <pageMargins left="0.70866141732283472" right="0" top="0.35433070866141736" bottom="0.35433070866141736" header="0.31496062992125984" footer="0.31496062992125984"/>
      <pageSetup paperSize="9" orientation="portrait" r:id="rId1"/>
    </customSheetView>
    <customSheetView guid="{3F53AC2D-B85F-4157-BF89-65B24AE7942F}" scale="80" showPageBreaks="1" zeroValues="0" printArea="1" view="pageBreakPreview">
      <selection activeCell="G2" sqref="G2"/>
      <pageMargins left="0.70866141732283472" right="0" top="0.35433070866141736" bottom="0.35433070866141736" header="0.31496062992125984" footer="0.31496062992125984"/>
      <pageSetup paperSize="9" orientation="portrait" r:id="rId2"/>
    </customSheetView>
  </customSheetViews>
  <mergeCells count="38">
    <mergeCell ref="A1:U1"/>
    <mergeCell ref="B5:F15"/>
    <mergeCell ref="F33:U33"/>
    <mergeCell ref="B17:U17"/>
    <mergeCell ref="B20:U21"/>
    <mergeCell ref="M23:O23"/>
    <mergeCell ref="P6:U6"/>
    <mergeCell ref="H6:N6"/>
    <mergeCell ref="H9:U9"/>
    <mergeCell ref="K8:M8"/>
    <mergeCell ref="H5:I5"/>
    <mergeCell ref="J5:T5"/>
    <mergeCell ref="H10:K10"/>
    <mergeCell ref="L10:S10"/>
    <mergeCell ref="P2:U2"/>
    <mergeCell ref="H15:I15"/>
    <mergeCell ref="F50:K50"/>
    <mergeCell ref="C41:F41"/>
    <mergeCell ref="L43:N47"/>
    <mergeCell ref="C42:F42"/>
    <mergeCell ref="C39:F39"/>
    <mergeCell ref="C40:F40"/>
    <mergeCell ref="B54:E54"/>
    <mergeCell ref="B50:E50"/>
    <mergeCell ref="B51:E51"/>
    <mergeCell ref="B52:E52"/>
    <mergeCell ref="B53:E53"/>
    <mergeCell ref="B18:U18"/>
    <mergeCell ref="C38:F38"/>
    <mergeCell ref="C34:U34"/>
    <mergeCell ref="F32:U32"/>
    <mergeCell ref="G38:K38"/>
    <mergeCell ref="C33:E33"/>
    <mergeCell ref="C31:E31"/>
    <mergeCell ref="C30:E30"/>
    <mergeCell ref="C32:E32"/>
    <mergeCell ref="F30:U30"/>
    <mergeCell ref="F31:U31"/>
  </mergeCells>
  <phoneticPr fontId="5"/>
  <conditionalFormatting sqref="I8 K8 H9">
    <cfRule type="containsBlanks" dxfId="30" priority="20">
      <formula>LEN(TRIM(H8))=0</formula>
    </cfRule>
  </conditionalFormatting>
  <conditionalFormatting sqref="J5:T5">
    <cfRule type="cellIs" dxfId="29" priority="8" operator="equal">
      <formula>""</formula>
    </cfRule>
  </conditionalFormatting>
  <conditionalFormatting sqref="M23">
    <cfRule type="containsBlanks" dxfId="28" priority="3">
      <formula>LEN(TRIM(M23))=0</formula>
    </cfRule>
  </conditionalFormatting>
  <conditionalFormatting sqref="P2">
    <cfRule type="cellIs" dxfId="27" priority="1" operator="equal">
      <formula>""</formula>
    </cfRule>
  </conditionalFormatting>
  <pageMargins left="0.62992125984251968" right="0.62992125984251968" top="0.35433070866141736" bottom="0.35433070866141736" header="0.31496062992125984" footer="0.31496062992125984"/>
  <pageSetup paperSize="9" scale="77" orientation="portrait"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49"/>
  <sheetViews>
    <sheetView topLeftCell="L1" workbookViewId="0"/>
  </sheetViews>
  <sheetFormatPr defaultColWidth="8.90625" defaultRowHeight="13"/>
  <cols>
    <col min="1" max="1" width="16.90625" style="14" bestFit="1" customWidth="1"/>
    <col min="2" max="2" width="15.7265625" style="14" customWidth="1"/>
    <col min="3" max="3" width="4.26953125" style="14" customWidth="1"/>
    <col min="4" max="4" width="19.90625" style="14" customWidth="1"/>
    <col min="5" max="6" width="4.26953125" style="14" customWidth="1"/>
    <col min="7" max="7" width="16.08984375" style="14" customWidth="1"/>
    <col min="8" max="9" width="4.26953125" style="14" customWidth="1"/>
    <col min="10" max="10" width="33.90625" style="14" customWidth="1"/>
    <col min="11" max="12" width="4.26953125" style="14" customWidth="1"/>
    <col min="13" max="13" width="21.7265625" style="14" customWidth="1"/>
    <col min="14" max="15" width="5" style="14" customWidth="1"/>
    <col min="16" max="16" width="3" style="14" bestFit="1" customWidth="1"/>
    <col min="17" max="17" width="4.26953125" style="14" customWidth="1"/>
    <col min="18" max="18" width="17.08984375" style="14" customWidth="1"/>
    <col min="19" max="19" width="4.26953125" style="14" customWidth="1"/>
    <col min="20" max="20" width="10.08984375" style="14" customWidth="1"/>
    <col min="21" max="21" width="4.26953125" style="14" customWidth="1"/>
    <col min="22" max="22" width="12.90625" style="14" customWidth="1"/>
    <col min="23" max="23" width="4.26953125" style="14" customWidth="1"/>
    <col min="24" max="24" width="9" style="14" bestFit="1" customWidth="1"/>
    <col min="25" max="26" width="4.26953125" style="14" customWidth="1"/>
    <col min="27" max="27" width="9.08984375" style="14" customWidth="1"/>
    <col min="28" max="28" width="3.08984375" style="14" bestFit="1" customWidth="1"/>
    <col min="29" max="29" width="4.26953125" style="14" customWidth="1"/>
    <col min="30" max="16384" width="8.90625" style="14"/>
  </cols>
  <sheetData>
    <row r="1" spans="1:39">
      <c r="A1" s="84" t="s">
        <v>918</v>
      </c>
      <c r="B1" s="14">
        <v>-1</v>
      </c>
      <c r="D1" s="85" t="s">
        <v>918</v>
      </c>
      <c r="E1" s="14">
        <v>-1</v>
      </c>
      <c r="G1" s="88" t="s">
        <v>918</v>
      </c>
      <c r="H1" s="14">
        <v>-1</v>
      </c>
      <c r="J1" s="89" t="s">
        <v>960</v>
      </c>
      <c r="K1" s="14">
        <v>-1</v>
      </c>
      <c r="M1" s="92" t="s">
        <v>918</v>
      </c>
      <c r="N1" s="92">
        <v>-1</v>
      </c>
      <c r="P1" s="134" t="s">
        <v>918</v>
      </c>
      <c r="Q1" s="14">
        <v>-1</v>
      </c>
      <c r="V1" s="128" t="s">
        <v>918</v>
      </c>
      <c r="X1" s="92" t="s">
        <v>918</v>
      </c>
      <c r="Y1" s="14">
        <v>-1</v>
      </c>
      <c r="AA1" s="92" t="s">
        <v>918</v>
      </c>
      <c r="AB1" s="14">
        <v>-1</v>
      </c>
      <c r="AD1" s="92" t="s">
        <v>918</v>
      </c>
      <c r="AE1" s="14">
        <v>-1</v>
      </c>
    </row>
    <row r="2" spans="1:39" ht="14.25" customHeight="1">
      <c r="A2" s="83" t="s">
        <v>919</v>
      </c>
      <c r="B2" s="14">
        <v>51</v>
      </c>
      <c r="D2" s="86" t="s">
        <v>939</v>
      </c>
      <c r="E2" s="53" t="s">
        <v>625</v>
      </c>
      <c r="G2" s="87" t="s">
        <v>920</v>
      </c>
      <c r="H2" s="14">
        <v>56</v>
      </c>
      <c r="J2" s="55" t="s">
        <v>1755</v>
      </c>
      <c r="K2" s="77">
        <v>11</v>
      </c>
      <c r="M2" s="91" t="s">
        <v>921</v>
      </c>
      <c r="N2" s="92">
        <v>510201</v>
      </c>
      <c r="P2" s="14" t="s">
        <v>1041</v>
      </c>
      <c r="Q2" s="14">
        <v>1</v>
      </c>
      <c r="R2" s="14" t="s">
        <v>594</v>
      </c>
      <c r="T2" s="14" t="s">
        <v>597</v>
      </c>
      <c r="V2" s="128" t="s">
        <v>922</v>
      </c>
      <c r="X2" s="19" t="s">
        <v>29</v>
      </c>
      <c r="Y2" s="19" t="s">
        <v>606</v>
      </c>
      <c r="Z2" s="20"/>
      <c r="AA2" s="82" t="s">
        <v>923</v>
      </c>
      <c r="AB2" s="14">
        <v>1</v>
      </c>
      <c r="AC2" s="20"/>
      <c r="AD2" s="81" t="s">
        <v>924</v>
      </c>
      <c r="AE2" s="14">
        <v>392</v>
      </c>
    </row>
    <row r="3" spans="1:39" ht="14.25" customHeight="1">
      <c r="A3" s="83" t="s">
        <v>925</v>
      </c>
      <c r="B3" s="14">
        <v>52</v>
      </c>
      <c r="D3" s="86"/>
      <c r="E3" s="53"/>
      <c r="G3" s="87" t="s">
        <v>926</v>
      </c>
      <c r="H3" s="14">
        <v>57</v>
      </c>
      <c r="J3" s="14" t="s">
        <v>1750</v>
      </c>
      <c r="K3" s="14">
        <v>12</v>
      </c>
      <c r="M3" s="91" t="s">
        <v>931</v>
      </c>
      <c r="N3" s="92">
        <v>510203</v>
      </c>
      <c r="P3" s="14" t="s">
        <v>1042</v>
      </c>
      <c r="Q3" s="14">
        <v>2</v>
      </c>
      <c r="R3" s="14" t="s">
        <v>595</v>
      </c>
      <c r="T3" s="14" t="s">
        <v>598</v>
      </c>
      <c r="V3" s="128" t="s">
        <v>923</v>
      </c>
      <c r="X3" s="19" t="s">
        <v>30</v>
      </c>
      <c r="Y3" s="19" t="s">
        <v>607</v>
      </c>
      <c r="Z3" s="20"/>
      <c r="AA3" s="82" t="s">
        <v>927</v>
      </c>
      <c r="AB3" s="14">
        <v>2</v>
      </c>
      <c r="AC3" s="20"/>
      <c r="AD3" s="81" t="s">
        <v>928</v>
      </c>
      <c r="AE3" s="14">
        <v>410</v>
      </c>
    </row>
    <row r="4" spans="1:39" ht="14.25" customHeight="1">
      <c r="A4" s="83" t="s">
        <v>929</v>
      </c>
      <c r="B4" s="14">
        <v>53</v>
      </c>
      <c r="D4" s="86"/>
      <c r="E4" s="53"/>
      <c r="G4" s="87" t="s">
        <v>930</v>
      </c>
      <c r="H4" s="14">
        <v>65</v>
      </c>
      <c r="J4" s="90" t="s">
        <v>935</v>
      </c>
      <c r="K4" s="77">
        <v>99</v>
      </c>
      <c r="M4" s="91" t="s">
        <v>936</v>
      </c>
      <c r="N4" s="92">
        <v>510204</v>
      </c>
      <c r="R4" s="14" t="s">
        <v>596</v>
      </c>
      <c r="V4" s="128" t="s">
        <v>927</v>
      </c>
      <c r="X4" s="19" t="s">
        <v>31</v>
      </c>
      <c r="Y4" s="19" t="s">
        <v>608</v>
      </c>
      <c r="Z4" s="20"/>
      <c r="AA4" s="82" t="s">
        <v>922</v>
      </c>
      <c r="AB4" s="14">
        <v>3</v>
      </c>
      <c r="AC4" s="20"/>
      <c r="AD4" s="81" t="s">
        <v>932</v>
      </c>
      <c r="AE4" s="14">
        <v>156</v>
      </c>
      <c r="AM4" s="213" t="s">
        <v>918</v>
      </c>
    </row>
    <row r="5" spans="1:39" ht="14.25" customHeight="1">
      <c r="A5" s="84" t="s">
        <v>933</v>
      </c>
      <c r="B5" s="14">
        <v>99</v>
      </c>
      <c r="D5" s="86"/>
      <c r="E5" s="53"/>
      <c r="G5" s="87" t="s">
        <v>934</v>
      </c>
      <c r="H5" s="14">
        <v>86</v>
      </c>
      <c r="M5" s="91" t="s">
        <v>938</v>
      </c>
      <c r="N5" s="92">
        <v>510205</v>
      </c>
      <c r="V5" s="128" t="s">
        <v>1015</v>
      </c>
      <c r="X5" s="19" t="s">
        <v>32</v>
      </c>
      <c r="Y5" s="19" t="s">
        <v>609</v>
      </c>
      <c r="Z5" s="20"/>
      <c r="AC5" s="20"/>
      <c r="AD5" s="81" t="s">
        <v>935</v>
      </c>
      <c r="AE5" s="14">
        <v>99</v>
      </c>
      <c r="AM5" s="213" t="s">
        <v>924</v>
      </c>
    </row>
    <row r="6" spans="1:39" ht="14.25" customHeight="1">
      <c r="A6" s="15"/>
      <c r="B6" s="15"/>
      <c r="C6" s="15"/>
      <c r="D6" s="86"/>
      <c r="E6" s="53"/>
      <c r="F6" s="18"/>
      <c r="G6" s="87" t="s">
        <v>937</v>
      </c>
      <c r="H6" s="15">
        <v>87</v>
      </c>
      <c r="I6" s="15"/>
      <c r="J6" s="15"/>
      <c r="K6" s="15"/>
      <c r="L6" s="15"/>
      <c r="M6" s="91" t="s">
        <v>941</v>
      </c>
      <c r="N6" s="92">
        <v>510206</v>
      </c>
      <c r="Q6" s="15"/>
      <c r="S6" s="15"/>
      <c r="U6" s="15"/>
      <c r="V6" s="14" t="s">
        <v>599</v>
      </c>
      <c r="W6" s="15"/>
      <c r="X6" s="19" t="s">
        <v>33</v>
      </c>
      <c r="Y6" s="19" t="s">
        <v>610</v>
      </c>
      <c r="Z6" s="20"/>
      <c r="AC6" s="20"/>
      <c r="AM6" s="213" t="s">
        <v>928</v>
      </c>
    </row>
    <row r="7" spans="1:39" ht="14.25" customHeight="1">
      <c r="A7" s="15"/>
      <c r="B7" s="15"/>
      <c r="C7" s="15"/>
      <c r="F7" s="18"/>
      <c r="G7" s="87" t="s">
        <v>940</v>
      </c>
      <c r="H7" s="15">
        <v>88</v>
      </c>
      <c r="I7" s="15"/>
      <c r="J7" s="15"/>
      <c r="K7" s="15"/>
      <c r="L7" s="15"/>
      <c r="M7" s="91" t="s">
        <v>942</v>
      </c>
      <c r="N7" s="92">
        <v>510207</v>
      </c>
      <c r="Q7" s="15"/>
      <c r="S7" s="15"/>
      <c r="U7" s="15"/>
      <c r="V7" s="14" t="s">
        <v>600</v>
      </c>
      <c r="W7" s="15"/>
      <c r="X7" s="19" t="s">
        <v>34</v>
      </c>
      <c r="Y7" s="19" t="s">
        <v>611</v>
      </c>
      <c r="Z7" s="20"/>
      <c r="AC7" s="20"/>
      <c r="AM7" s="213" t="s">
        <v>932</v>
      </c>
    </row>
    <row r="8" spans="1:39">
      <c r="A8" s="15"/>
      <c r="B8" s="15"/>
      <c r="C8" s="15"/>
      <c r="D8" s="15"/>
      <c r="E8" s="15"/>
      <c r="F8" s="15"/>
      <c r="G8" s="15"/>
      <c r="H8" s="15"/>
      <c r="I8" s="15"/>
      <c r="J8" s="15"/>
      <c r="K8" s="15"/>
      <c r="L8" s="15"/>
      <c r="M8" s="91" t="s">
        <v>943</v>
      </c>
      <c r="N8" s="93">
        <v>520201</v>
      </c>
      <c r="Q8" s="15"/>
      <c r="S8" s="15"/>
      <c r="U8" s="15"/>
      <c r="V8" s="14" t="s">
        <v>601</v>
      </c>
      <c r="W8" s="15"/>
      <c r="X8" s="19" t="s">
        <v>35</v>
      </c>
      <c r="Y8" s="19" t="s">
        <v>612</v>
      </c>
      <c r="Z8" s="20"/>
      <c r="AC8" s="20"/>
      <c r="AM8" s="213" t="s">
        <v>935</v>
      </c>
    </row>
    <row r="9" spans="1:39">
      <c r="A9" s="15"/>
      <c r="B9" s="15"/>
      <c r="C9" s="15"/>
      <c r="D9" s="15"/>
      <c r="E9" s="15"/>
      <c r="F9" s="15"/>
      <c r="G9" s="15"/>
      <c r="H9" s="15"/>
      <c r="I9" s="15"/>
      <c r="J9" s="16"/>
      <c r="K9" s="16"/>
      <c r="L9" s="15"/>
      <c r="M9" s="91" t="s">
        <v>944</v>
      </c>
      <c r="N9" s="93">
        <v>520202</v>
      </c>
      <c r="O9" s="18"/>
      <c r="Q9" s="15"/>
      <c r="S9" s="15"/>
      <c r="U9" s="15"/>
      <c r="W9" s="15"/>
      <c r="X9" s="19" t="s">
        <v>36</v>
      </c>
      <c r="Y9" s="19" t="s">
        <v>613</v>
      </c>
      <c r="Z9" s="20"/>
      <c r="AC9" s="20"/>
    </row>
    <row r="10" spans="1:39">
      <c r="A10" s="15"/>
      <c r="B10" s="15"/>
      <c r="C10" s="15"/>
      <c r="D10" s="15"/>
      <c r="E10" s="15"/>
      <c r="F10" s="15"/>
      <c r="G10" s="15"/>
      <c r="H10" s="15"/>
      <c r="I10" s="15"/>
      <c r="L10" s="15"/>
      <c r="M10" s="91" t="s">
        <v>945</v>
      </c>
      <c r="N10" s="93">
        <v>520203</v>
      </c>
      <c r="O10" s="18"/>
      <c r="Q10" s="15"/>
      <c r="S10" s="15"/>
      <c r="U10" s="15"/>
      <c r="W10" s="15"/>
      <c r="X10" s="19" t="s">
        <v>37</v>
      </c>
      <c r="Y10" s="19" t="s">
        <v>614</v>
      </c>
      <c r="Z10" s="20"/>
      <c r="AC10" s="20"/>
    </row>
    <row r="11" spans="1:39">
      <c r="A11" s="15"/>
      <c r="B11" s="15"/>
      <c r="C11" s="15"/>
      <c r="D11" s="15"/>
      <c r="E11" s="15"/>
      <c r="F11" s="15"/>
      <c r="G11" s="15"/>
      <c r="H11" s="15"/>
      <c r="I11" s="15"/>
      <c r="L11" s="15"/>
      <c r="M11" s="91" t="s">
        <v>946</v>
      </c>
      <c r="N11" s="93">
        <v>520204</v>
      </c>
      <c r="O11" s="18"/>
      <c r="Q11" s="15"/>
      <c r="S11" s="15"/>
      <c r="U11" s="15"/>
      <c r="W11" s="15"/>
      <c r="X11" s="19" t="s">
        <v>38</v>
      </c>
      <c r="Y11" s="19" t="s">
        <v>615</v>
      </c>
      <c r="Z11" s="20"/>
      <c r="AC11" s="20"/>
    </row>
    <row r="12" spans="1:39">
      <c r="A12" s="16"/>
      <c r="B12" s="16"/>
      <c r="C12" s="16"/>
      <c r="D12" s="16"/>
      <c r="E12" s="16"/>
      <c r="F12" s="16"/>
      <c r="G12" s="16"/>
      <c r="H12" s="16"/>
      <c r="I12" s="16"/>
      <c r="L12" s="16"/>
      <c r="M12" s="91" t="s">
        <v>947</v>
      </c>
      <c r="N12" s="93">
        <v>520205</v>
      </c>
      <c r="O12" s="18"/>
      <c r="Q12" s="16"/>
      <c r="S12" s="16"/>
      <c r="U12" s="16"/>
      <c r="V12" s="129" t="s">
        <v>918</v>
      </c>
      <c r="W12" s="16">
        <v>-1</v>
      </c>
      <c r="X12" s="19" t="s">
        <v>39</v>
      </c>
      <c r="Y12" s="19" t="s">
        <v>616</v>
      </c>
      <c r="Z12" s="20"/>
      <c r="AC12" s="20"/>
    </row>
    <row r="13" spans="1:39">
      <c r="M13" s="91" t="s">
        <v>948</v>
      </c>
      <c r="N13" s="93">
        <v>520206</v>
      </c>
      <c r="O13" s="18"/>
      <c r="V13" s="129" t="s">
        <v>922</v>
      </c>
      <c r="W13" s="14">
        <v>11</v>
      </c>
      <c r="X13" s="19" t="s">
        <v>40</v>
      </c>
      <c r="Y13" s="19" t="s">
        <v>617</v>
      </c>
      <c r="Z13" s="20"/>
      <c r="AC13" s="20"/>
    </row>
    <row r="14" spans="1:39">
      <c r="M14" s="91" t="s">
        <v>949</v>
      </c>
      <c r="N14" s="92">
        <v>530201</v>
      </c>
      <c r="O14" s="18"/>
      <c r="V14" s="129" t="s">
        <v>1016</v>
      </c>
      <c r="W14" s="14">
        <v>12</v>
      </c>
      <c r="X14" s="19" t="s">
        <v>41</v>
      </c>
      <c r="Y14" s="19" t="s">
        <v>618</v>
      </c>
      <c r="Z14" s="20"/>
      <c r="AC14" s="20"/>
    </row>
    <row r="15" spans="1:39">
      <c r="M15" s="91" t="s">
        <v>950</v>
      </c>
      <c r="N15" s="92">
        <v>530202</v>
      </c>
      <c r="X15" s="19" t="s">
        <v>42</v>
      </c>
      <c r="Y15" s="19" t="s">
        <v>619</v>
      </c>
      <c r="Z15" s="20"/>
      <c r="AC15" s="20"/>
    </row>
    <row r="16" spans="1:39">
      <c r="M16" s="91" t="s">
        <v>951</v>
      </c>
      <c r="N16" s="92">
        <v>530203</v>
      </c>
      <c r="X16" s="19" t="s">
        <v>43</v>
      </c>
      <c r="Y16" s="19" t="s">
        <v>620</v>
      </c>
      <c r="Z16" s="20"/>
      <c r="AC16" s="20"/>
    </row>
    <row r="17" spans="1:29">
      <c r="M17" s="91" t="s">
        <v>952</v>
      </c>
      <c r="N17" s="92">
        <v>530204</v>
      </c>
      <c r="X17" s="19" t="s">
        <v>44</v>
      </c>
      <c r="Y17" s="19" t="s">
        <v>621</v>
      </c>
      <c r="Z17" s="20"/>
      <c r="AC17" s="20"/>
    </row>
    <row r="18" spans="1:29">
      <c r="M18" s="91" t="s">
        <v>953</v>
      </c>
      <c r="N18" s="92">
        <v>530205</v>
      </c>
      <c r="X18" s="19" t="s">
        <v>45</v>
      </c>
      <c r="Y18" s="19" t="s">
        <v>622</v>
      </c>
      <c r="Z18" s="20"/>
      <c r="AC18" s="20"/>
    </row>
    <row r="19" spans="1:29">
      <c r="M19" s="91" t="s">
        <v>954</v>
      </c>
      <c r="N19" s="92">
        <v>530206</v>
      </c>
      <c r="X19" s="19" t="s">
        <v>46</v>
      </c>
      <c r="Y19" s="19" t="s">
        <v>623</v>
      </c>
      <c r="Z19" s="20"/>
      <c r="AC19" s="20"/>
    </row>
    <row r="20" spans="1:29">
      <c r="M20" s="91" t="s">
        <v>955</v>
      </c>
      <c r="N20" s="92">
        <v>530207</v>
      </c>
      <c r="V20" s="130" t="s">
        <v>918</v>
      </c>
      <c r="W20" s="14">
        <v>-1</v>
      </c>
      <c r="X20" s="19" t="s">
        <v>47</v>
      </c>
      <c r="Y20" s="19" t="s">
        <v>624</v>
      </c>
      <c r="Z20" s="20"/>
      <c r="AC20" s="20"/>
    </row>
    <row r="21" spans="1:29">
      <c r="A21" s="14" t="s">
        <v>893</v>
      </c>
      <c r="B21" s="14">
        <f>IF(アクセス読み取り用!L2&lt;DATE(1901,1,1),0,IF(アクセス読み取り用!L2&lt;DATE(2018,4,1),1,2))</f>
        <v>0</v>
      </c>
      <c r="C21" s="14" t="s">
        <v>894</v>
      </c>
      <c r="M21" s="91" t="s">
        <v>956</v>
      </c>
      <c r="N21" s="92">
        <v>530208</v>
      </c>
      <c r="V21" s="130" t="s">
        <v>923</v>
      </c>
      <c r="W21" s="14">
        <v>21</v>
      </c>
      <c r="X21" s="19" t="s">
        <v>48</v>
      </c>
      <c r="Y21" s="19" t="s">
        <v>625</v>
      </c>
      <c r="Z21" s="20"/>
      <c r="AC21" s="20"/>
    </row>
    <row r="22" spans="1:29">
      <c r="A22" s="14" t="s">
        <v>895</v>
      </c>
      <c r="B22" s="14">
        <f>IF(アクセス読み取り用!A2="",0,IF(COUNTIF(アクセス読み取り用!A2,"*H*"),1,2))</f>
        <v>0</v>
      </c>
      <c r="C22" s="14" t="s">
        <v>896</v>
      </c>
      <c r="M22" s="94" t="s">
        <v>957</v>
      </c>
      <c r="N22" s="92">
        <v>530209</v>
      </c>
      <c r="V22" s="130" t="s">
        <v>927</v>
      </c>
      <c r="W22" s="14">
        <v>31</v>
      </c>
      <c r="X22" s="19" t="s">
        <v>49</v>
      </c>
      <c r="Y22" s="19" t="s">
        <v>626</v>
      </c>
      <c r="Z22" s="20"/>
      <c r="AC22" s="20"/>
    </row>
    <row r="23" spans="1:29">
      <c r="A23" s="14" t="s">
        <v>897</v>
      </c>
      <c r="B23" s="14">
        <f>IF(アクセス読み取り用!V2=53,1,0)</f>
        <v>0</v>
      </c>
      <c r="C23" s="14" t="s">
        <v>898</v>
      </c>
      <c r="J23" s="17"/>
      <c r="M23" s="94" t="s">
        <v>958</v>
      </c>
      <c r="N23" s="92">
        <v>530210</v>
      </c>
      <c r="X23" s="19" t="s">
        <v>50</v>
      </c>
      <c r="Y23" s="19" t="s">
        <v>627</v>
      </c>
      <c r="Z23" s="20"/>
      <c r="AC23" s="20"/>
    </row>
    <row r="24" spans="1:29">
      <c r="A24" s="14" t="s">
        <v>899</v>
      </c>
      <c r="B24" s="14">
        <f>IF(アクセス読み取り用!X2="08",1,IF(アクセス読み取り用!X2="09",2,IF(アクセス読み取り用!X2="10",3,0)))</f>
        <v>0</v>
      </c>
      <c r="C24" s="14" t="s">
        <v>900</v>
      </c>
      <c r="G24" s="16"/>
      <c r="J24" s="17"/>
      <c r="M24" s="91" t="s">
        <v>959</v>
      </c>
      <c r="N24" s="92">
        <v>530411</v>
      </c>
      <c r="X24" s="19" t="s">
        <v>51</v>
      </c>
      <c r="Y24" s="19" t="s">
        <v>628</v>
      </c>
      <c r="Z24" s="20"/>
      <c r="AC24" s="20"/>
    </row>
    <row r="25" spans="1:29">
      <c r="A25" s="14" t="s">
        <v>901</v>
      </c>
      <c r="B25" s="14">
        <f>IF(AND(B23=1,B24&gt;=1),1,0)</f>
        <v>0</v>
      </c>
      <c r="C25" s="14" t="s">
        <v>902</v>
      </c>
      <c r="D25" s="75"/>
      <c r="G25" s="16"/>
      <c r="J25" s="17"/>
      <c r="M25" s="92" t="s">
        <v>935</v>
      </c>
      <c r="N25" s="92">
        <v>99</v>
      </c>
      <c r="X25" s="19" t="s">
        <v>52</v>
      </c>
      <c r="Y25" s="19" t="s">
        <v>629</v>
      </c>
      <c r="Z25" s="20"/>
      <c r="AC25" s="20"/>
    </row>
    <row r="26" spans="1:29">
      <c r="B26" s="14" t="str">
        <f>"早稲田大学大学院"&amp;"　"&amp;'Data Entry Sheet for submission'!C24</f>
        <v>早稲田大学大学院　※Please select.</v>
      </c>
      <c r="D26" s="76"/>
      <c r="G26" s="17"/>
      <c r="J26" s="17"/>
      <c r="X26" s="19" t="s">
        <v>53</v>
      </c>
      <c r="Y26" s="19" t="s">
        <v>630</v>
      </c>
      <c r="Z26" s="20"/>
      <c r="AC26" s="20"/>
    </row>
    <row r="27" spans="1:29">
      <c r="A27" s="14" t="s">
        <v>903</v>
      </c>
      <c r="B27" s="14">
        <f>IF(AND(B25=1,B24=1,B22=1),1,0)</f>
        <v>0</v>
      </c>
      <c r="C27" s="144" t="s">
        <v>1045</v>
      </c>
      <c r="D27" s="76"/>
      <c r="G27" s="17"/>
      <c r="V27" s="131" t="s">
        <v>918</v>
      </c>
      <c r="W27" s="14">
        <v>-1</v>
      </c>
      <c r="X27" s="19" t="s">
        <v>54</v>
      </c>
      <c r="Y27" s="19" t="s">
        <v>631</v>
      </c>
      <c r="Z27" s="20"/>
      <c r="AC27" s="20"/>
    </row>
    <row r="28" spans="1:29">
      <c r="A28" s="14" t="s">
        <v>904</v>
      </c>
      <c r="B28" s="14">
        <f>IF(AND(B25=1,B24=1,B22=2),2,0)</f>
        <v>0</v>
      </c>
      <c r="C28" s="144" t="s">
        <v>1046</v>
      </c>
      <c r="D28" s="76"/>
      <c r="G28" s="17"/>
      <c r="V28" s="131" t="s">
        <v>1015</v>
      </c>
      <c r="W28" s="14">
        <v>22</v>
      </c>
      <c r="X28" s="19" t="s">
        <v>55</v>
      </c>
      <c r="Y28" s="19" t="s">
        <v>632</v>
      </c>
      <c r="Z28" s="20"/>
      <c r="AC28" s="20"/>
    </row>
    <row r="29" spans="1:29">
      <c r="A29" s="14" t="s">
        <v>905</v>
      </c>
      <c r="B29" s="14">
        <f>IF(AND(B25=1,B24=2),3,0)</f>
        <v>0</v>
      </c>
      <c r="C29" s="144" t="s">
        <v>1047</v>
      </c>
      <c r="D29" s="76"/>
      <c r="G29" s="17"/>
      <c r="V29" s="131" t="s">
        <v>927</v>
      </c>
      <c r="W29" s="14">
        <v>31</v>
      </c>
      <c r="X29" s="19" t="s">
        <v>56</v>
      </c>
      <c r="Y29" s="19" t="s">
        <v>633</v>
      </c>
      <c r="Z29" s="20"/>
      <c r="AC29" s="20"/>
    </row>
    <row r="30" spans="1:29">
      <c r="A30" s="14" t="s">
        <v>906</v>
      </c>
      <c r="B30" s="14">
        <f>IF(AND(B25=1,B24=3,B21=1),4,0)</f>
        <v>0</v>
      </c>
      <c r="C30" s="144" t="s">
        <v>1048</v>
      </c>
      <c r="V30" s="131" t="s">
        <v>1017</v>
      </c>
      <c r="W30" s="14">
        <v>41</v>
      </c>
      <c r="X30" s="19" t="s">
        <v>57</v>
      </c>
      <c r="Y30" s="19" t="s">
        <v>634</v>
      </c>
      <c r="Z30" s="20"/>
      <c r="AC30" s="20"/>
    </row>
    <row r="31" spans="1:29">
      <c r="A31" s="14" t="s">
        <v>907</v>
      </c>
      <c r="B31" s="14">
        <f>IF(AND(B25=1,B24=3,B21=2),5,0)</f>
        <v>0</v>
      </c>
      <c r="C31" s="144" t="s">
        <v>1049</v>
      </c>
      <c r="X31" s="19" t="s">
        <v>58</v>
      </c>
      <c r="Y31" s="19" t="s">
        <v>635</v>
      </c>
      <c r="Z31" s="20"/>
      <c r="AC31" s="20"/>
    </row>
    <row r="32" spans="1:29">
      <c r="X32" s="19" t="s">
        <v>59</v>
      </c>
      <c r="Y32" s="19" t="s">
        <v>636</v>
      </c>
      <c r="Z32" s="20"/>
      <c r="AC32" s="20"/>
    </row>
    <row r="33" spans="2:29">
      <c r="B33" s="14">
        <f>IF(B25=0,0,MAX(B27:B31))</f>
        <v>0</v>
      </c>
      <c r="C33" s="145">
        <v>0</v>
      </c>
      <c r="D33" s="214" t="s">
        <v>1050</v>
      </c>
      <c r="X33" s="19" t="s">
        <v>60</v>
      </c>
      <c r="Y33" s="19" t="s">
        <v>637</v>
      </c>
      <c r="Z33" s="20"/>
      <c r="AC33" s="20"/>
    </row>
    <row r="34" spans="2:29">
      <c r="X34" s="19" t="s">
        <v>61</v>
      </c>
      <c r="Y34" s="19" t="s">
        <v>638</v>
      </c>
      <c r="Z34" s="20"/>
      <c r="AC34" s="20"/>
    </row>
    <row r="35" spans="2:29">
      <c r="X35" s="19" t="s">
        <v>62</v>
      </c>
      <c r="Y35" s="19" t="s">
        <v>639</v>
      </c>
      <c r="Z35" s="20"/>
      <c r="AC35" s="20"/>
    </row>
    <row r="36" spans="2:29">
      <c r="V36" s="132" t="s">
        <v>918</v>
      </c>
      <c r="W36" s="14">
        <v>-1</v>
      </c>
      <c r="X36" s="19" t="s">
        <v>63</v>
      </c>
      <c r="Y36" s="19" t="s">
        <v>640</v>
      </c>
      <c r="Z36" s="20"/>
      <c r="AC36" s="20"/>
    </row>
    <row r="37" spans="2:29">
      <c r="V37" s="132" t="s">
        <v>923</v>
      </c>
      <c r="W37" s="14">
        <v>21</v>
      </c>
      <c r="X37" s="19" t="s">
        <v>64</v>
      </c>
      <c r="Y37" s="19" t="s">
        <v>641</v>
      </c>
      <c r="Z37" s="20"/>
      <c r="AC37" s="20"/>
    </row>
    <row r="38" spans="2:29">
      <c r="V38" s="132" t="s">
        <v>1015</v>
      </c>
      <c r="W38" s="14">
        <v>22</v>
      </c>
      <c r="X38" s="19" t="s">
        <v>65</v>
      </c>
      <c r="Y38" s="19" t="s">
        <v>642</v>
      </c>
      <c r="Z38" s="20"/>
      <c r="AC38" s="20"/>
    </row>
    <row r="39" spans="2:29">
      <c r="V39" s="132" t="s">
        <v>927</v>
      </c>
      <c r="W39" s="14">
        <v>31</v>
      </c>
      <c r="X39" s="19" t="s">
        <v>66</v>
      </c>
      <c r="Y39" s="19" t="s">
        <v>643</v>
      </c>
      <c r="Z39" s="20"/>
      <c r="AC39" s="20"/>
    </row>
    <row r="40" spans="2:29">
      <c r="V40" s="132" t="s">
        <v>1017</v>
      </c>
      <c r="W40" s="14">
        <v>41</v>
      </c>
      <c r="X40" s="19" t="s">
        <v>67</v>
      </c>
      <c r="Y40" s="19" t="s">
        <v>644</v>
      </c>
      <c r="Z40" s="20"/>
      <c r="AC40" s="20"/>
    </row>
    <row r="41" spans="2:29">
      <c r="X41" s="19" t="s">
        <v>68</v>
      </c>
      <c r="Y41" s="19" t="s">
        <v>645</v>
      </c>
      <c r="Z41" s="20"/>
      <c r="AC41" s="20"/>
    </row>
    <row r="42" spans="2:29">
      <c r="X42" s="19" t="s">
        <v>69</v>
      </c>
      <c r="Y42" s="19" t="s">
        <v>646</v>
      </c>
      <c r="Z42" s="20"/>
      <c r="AC42" s="20"/>
    </row>
    <row r="43" spans="2:29">
      <c r="X43" s="19" t="s">
        <v>70</v>
      </c>
      <c r="Y43" s="19" t="s">
        <v>647</v>
      </c>
      <c r="Z43" s="20"/>
      <c r="AC43" s="20"/>
    </row>
    <row r="44" spans="2:29">
      <c r="X44" s="19" t="s">
        <v>71</v>
      </c>
      <c r="Y44" s="19" t="s">
        <v>648</v>
      </c>
      <c r="Z44" s="20"/>
      <c r="AC44" s="20"/>
    </row>
    <row r="45" spans="2:29">
      <c r="X45" s="19" t="s">
        <v>72</v>
      </c>
      <c r="Y45" s="19" t="s">
        <v>649</v>
      </c>
      <c r="Z45" s="20"/>
      <c r="AC45" s="20"/>
    </row>
    <row r="46" spans="2:29">
      <c r="X46" s="19" t="s">
        <v>73</v>
      </c>
      <c r="Y46" s="19" t="s">
        <v>650</v>
      </c>
      <c r="Z46" s="20"/>
      <c r="AC46" s="20"/>
    </row>
    <row r="47" spans="2:29">
      <c r="X47" s="19" t="s">
        <v>74</v>
      </c>
      <c r="Y47" s="19" t="s">
        <v>651</v>
      </c>
      <c r="Z47" s="20"/>
      <c r="AC47" s="20"/>
    </row>
    <row r="48" spans="2:29">
      <c r="X48" s="19" t="s">
        <v>75</v>
      </c>
      <c r="Y48" s="19" t="s">
        <v>652</v>
      </c>
      <c r="Z48" s="20"/>
      <c r="AC48" s="20"/>
    </row>
    <row r="49" spans="24:26">
      <c r="X49" s="103" t="s">
        <v>1126</v>
      </c>
      <c r="Y49" s="103">
        <v>99</v>
      </c>
      <c r="Z49" s="103"/>
    </row>
  </sheetData>
  <customSheetViews>
    <customSheetView guid="{3E35AAB7-4578-42FA-82DC-9186684AD379}" state="hidden">
      <selection activeCell="J2" sqref="J2:J4"/>
      <pageMargins left="0.7" right="0.7" top="0.75" bottom="0.75" header="0.3" footer="0.3"/>
      <pageSetup paperSize="9" orientation="portrait" r:id="rId1"/>
    </customSheetView>
    <customSheetView guid="{3F53AC2D-B85F-4157-BF89-65B24AE7942F}">
      <selection activeCell="J2" sqref="J2:J4"/>
      <pageMargins left="0.7" right="0.7" top="0.75" bottom="0.75" header="0.3" footer="0.3"/>
      <pageSetup paperSize="9" orientation="portrait" r:id="rId2"/>
    </customSheetView>
  </customSheetViews>
  <phoneticPr fontId="5"/>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8"/>
  <sheetViews>
    <sheetView showZeros="0" view="pageBreakPreview" zoomScale="60" zoomScaleNormal="60" zoomScalePageLayoutView="80" workbookViewId="0">
      <selection activeCell="A28" sqref="A28:L28"/>
    </sheetView>
  </sheetViews>
  <sheetFormatPr defaultColWidth="8.90625" defaultRowHeight="23"/>
  <cols>
    <col min="1" max="1" width="8.90625" style="67"/>
    <col min="2" max="2" width="8.90625" style="67" customWidth="1"/>
    <col min="3" max="5" width="8.90625" style="67"/>
    <col min="6" max="6" width="4.08984375" style="67" customWidth="1"/>
    <col min="7" max="16384" width="8.90625" style="67"/>
  </cols>
  <sheetData>
    <row r="1" spans="1:12" s="209" customFormat="1">
      <c r="A1" s="422" t="str">
        <f>""&amp;"　"&amp;'Data Entry Sheet for submission'!C24</f>
        <v>　※Please select.</v>
      </c>
      <c r="B1" s="422"/>
      <c r="C1" s="422"/>
      <c r="D1" s="422"/>
      <c r="E1" s="422"/>
      <c r="F1" s="422"/>
      <c r="G1" s="422"/>
      <c r="H1" s="422"/>
      <c r="I1" s="422"/>
      <c r="J1" s="422"/>
      <c r="K1" s="422"/>
      <c r="L1" s="422"/>
    </row>
    <row r="2" spans="1:12" s="209" customFormat="1">
      <c r="A2" s="422" t="s">
        <v>994</v>
      </c>
      <c r="B2" s="431"/>
      <c r="C2" s="431"/>
      <c r="D2" s="431"/>
      <c r="E2" s="431"/>
      <c r="F2" s="431"/>
      <c r="G2" s="431"/>
      <c r="H2" s="431"/>
      <c r="I2" s="431"/>
      <c r="J2" s="431"/>
      <c r="K2" s="431"/>
      <c r="L2" s="431"/>
    </row>
    <row r="5" spans="1:12" ht="41">
      <c r="A5" s="425" t="s">
        <v>726</v>
      </c>
      <c r="B5" s="425"/>
      <c r="C5" s="425"/>
      <c r="D5" s="425"/>
      <c r="E5" s="425"/>
      <c r="F5" s="425"/>
      <c r="G5" s="425"/>
      <c r="H5" s="425"/>
      <c r="I5" s="425"/>
      <c r="J5" s="425"/>
      <c r="K5" s="425"/>
      <c r="L5" s="425"/>
    </row>
    <row r="6" spans="1:12">
      <c r="A6" s="432" t="s">
        <v>1146</v>
      </c>
      <c r="B6" s="433"/>
      <c r="C6" s="433"/>
      <c r="D6" s="433"/>
      <c r="E6" s="433"/>
      <c r="F6" s="433"/>
      <c r="G6" s="433"/>
      <c r="H6" s="433"/>
      <c r="I6" s="433"/>
      <c r="J6" s="433"/>
      <c r="K6" s="433"/>
      <c r="L6" s="433"/>
    </row>
    <row r="8" spans="1:12" ht="28">
      <c r="A8" s="426" t="s">
        <v>724</v>
      </c>
      <c r="B8" s="426"/>
      <c r="C8" s="426"/>
      <c r="D8" s="426"/>
      <c r="E8" s="426"/>
      <c r="F8" s="426"/>
      <c r="G8" s="426"/>
      <c r="H8" s="426"/>
      <c r="I8" s="426"/>
      <c r="J8" s="426"/>
      <c r="K8" s="426"/>
      <c r="L8" s="426"/>
    </row>
    <row r="9" spans="1:12">
      <c r="A9" s="432" t="s">
        <v>1136</v>
      </c>
      <c r="B9" s="433"/>
      <c r="C9" s="433"/>
      <c r="D9" s="433"/>
      <c r="E9" s="433"/>
      <c r="F9" s="433"/>
      <c r="G9" s="433"/>
      <c r="H9" s="433"/>
      <c r="I9" s="433"/>
      <c r="J9" s="433"/>
      <c r="K9" s="433"/>
      <c r="L9" s="433"/>
    </row>
    <row r="10" spans="1:12" ht="80.150000000000006" customHeight="1">
      <c r="A10" s="427">
        <f>'Data Entry Sheet for submission'!C29</f>
        <v>0</v>
      </c>
      <c r="B10" s="428"/>
      <c r="C10" s="428"/>
      <c r="D10" s="428"/>
      <c r="E10" s="428"/>
      <c r="F10" s="428"/>
      <c r="G10" s="428"/>
      <c r="H10" s="428"/>
      <c r="I10" s="428"/>
      <c r="J10" s="428"/>
      <c r="K10" s="428"/>
      <c r="L10" s="428"/>
    </row>
    <row r="11" spans="1:12" ht="80.150000000000006" customHeight="1">
      <c r="A11" s="429">
        <f>'Data Entry Sheet for submission'!C31</f>
        <v>0</v>
      </c>
      <c r="B11" s="429"/>
      <c r="C11" s="429"/>
      <c r="D11" s="429"/>
      <c r="E11" s="429"/>
      <c r="F11" s="429"/>
      <c r="G11" s="429"/>
      <c r="H11" s="429"/>
      <c r="I11" s="429"/>
      <c r="J11" s="429"/>
      <c r="K11" s="429"/>
      <c r="L11" s="429"/>
    </row>
    <row r="12" spans="1:12">
      <c r="A12" s="68"/>
      <c r="B12" s="68"/>
      <c r="C12" s="68"/>
      <c r="D12" s="68"/>
      <c r="E12" s="68"/>
      <c r="F12" s="68"/>
      <c r="G12" s="68"/>
      <c r="H12" s="68"/>
      <c r="I12" s="68"/>
      <c r="J12" s="68"/>
      <c r="K12" s="68"/>
      <c r="L12" s="68"/>
    </row>
    <row r="13" spans="1:12" ht="80.150000000000006" customHeight="1">
      <c r="A13" s="428">
        <f>'Data Entry Sheet for submission'!C30</f>
        <v>0</v>
      </c>
      <c r="B13" s="428"/>
      <c r="C13" s="428"/>
      <c r="D13" s="428"/>
      <c r="E13" s="428"/>
      <c r="F13" s="428"/>
      <c r="G13" s="428"/>
      <c r="H13" s="428"/>
      <c r="I13" s="428"/>
      <c r="J13" s="428"/>
      <c r="K13" s="428"/>
      <c r="L13" s="428"/>
    </row>
    <row r="14" spans="1:12" ht="80.150000000000006" customHeight="1">
      <c r="A14" s="429">
        <f>'Data Entry Sheet for submission'!C32</f>
        <v>0</v>
      </c>
      <c r="B14" s="429"/>
      <c r="C14" s="429"/>
      <c r="D14" s="429"/>
      <c r="E14" s="429"/>
      <c r="F14" s="429"/>
      <c r="G14" s="429"/>
      <c r="H14" s="429"/>
      <c r="I14" s="429"/>
      <c r="J14" s="429"/>
      <c r="K14" s="429"/>
      <c r="L14" s="429"/>
    </row>
    <row r="17" spans="1:12" ht="27" customHeight="1"/>
    <row r="18" spans="1:12" ht="27" customHeight="1"/>
    <row r="19" spans="1:12" ht="28">
      <c r="A19" s="426" t="s">
        <v>725</v>
      </c>
      <c r="B19" s="426"/>
      <c r="C19" s="426"/>
      <c r="D19" s="426"/>
      <c r="E19" s="426"/>
      <c r="F19" s="426"/>
      <c r="G19" s="426"/>
      <c r="H19" s="426"/>
      <c r="I19" s="426"/>
      <c r="J19" s="426"/>
      <c r="K19" s="426"/>
      <c r="L19" s="426"/>
    </row>
    <row r="20" spans="1:12">
      <c r="A20" s="422" t="s">
        <v>995</v>
      </c>
      <c r="B20" s="423"/>
      <c r="C20" s="423"/>
      <c r="D20" s="423"/>
      <c r="E20" s="423"/>
      <c r="F20" s="423"/>
      <c r="G20" s="423"/>
      <c r="H20" s="423"/>
      <c r="I20" s="423"/>
      <c r="J20" s="423"/>
      <c r="K20" s="423"/>
      <c r="L20" s="423"/>
    </row>
    <row r="21" spans="1:12">
      <c r="A21" s="422" t="str">
        <f>PROPER('Data Entry Sheet for submission'!E8)&amp;" "&amp;UPPER('Data Entry Sheet for submission'!C8)</f>
        <v xml:space="preserve"> </v>
      </c>
      <c r="B21" s="422"/>
      <c r="C21" s="422"/>
      <c r="D21" s="422"/>
      <c r="E21" s="422"/>
      <c r="F21" s="422"/>
      <c r="G21" s="422"/>
      <c r="H21" s="422"/>
      <c r="I21" s="422"/>
      <c r="J21" s="422"/>
      <c r="K21" s="422"/>
      <c r="L21" s="422"/>
    </row>
    <row r="22" spans="1:12">
      <c r="A22" s="422" t="str">
        <f>IF(ISBLANK('Data Entry Sheet for submission'!C6),'Data Entry Sheet for submission'!C7&amp;"　"&amp;'Data Entry Sheet for submission'!E7,'Data Entry Sheet for submission'!C6&amp;"　"&amp;'Data Entry Sheet for submission'!E6)</f>
        <v>　</v>
      </c>
      <c r="B22" s="422"/>
      <c r="C22" s="422"/>
      <c r="D22" s="422"/>
      <c r="E22" s="422"/>
      <c r="F22" s="422"/>
      <c r="G22" s="422"/>
      <c r="H22" s="422"/>
      <c r="I22" s="422"/>
      <c r="J22" s="422"/>
      <c r="K22" s="422"/>
      <c r="L22" s="422"/>
    </row>
    <row r="26" spans="1:12" hidden="1">
      <c r="A26" s="430" t="e">
        <f>'Data Entry Sheet for submission'!C25&amp;"　"&amp;VLOOKUP('Data Entry Sheet for submission'!C26,研究指導一覧!A:I,9,FALSE)</f>
        <v>#N/A</v>
      </c>
      <c r="B26" s="430"/>
      <c r="C26" s="430"/>
      <c r="D26" s="430"/>
      <c r="E26" s="430"/>
      <c r="F26" s="430"/>
      <c r="G26" s="430"/>
      <c r="H26" s="430"/>
      <c r="I26" s="430"/>
      <c r="J26" s="430"/>
      <c r="K26" s="430"/>
      <c r="L26" s="430"/>
    </row>
    <row r="28" spans="1:12">
      <c r="A28" s="424">
        <f>'Data Entry Sheet for submission'!C39</f>
        <v>0</v>
      </c>
      <c r="B28" s="424"/>
      <c r="C28" s="424"/>
      <c r="D28" s="424"/>
      <c r="E28" s="424"/>
      <c r="F28" s="424"/>
      <c r="G28" s="424"/>
      <c r="H28" s="424"/>
      <c r="I28" s="424"/>
      <c r="J28" s="424"/>
      <c r="K28" s="424"/>
      <c r="L28" s="424"/>
    </row>
  </sheetData>
  <sheetProtection algorithmName="SHA-512" hashValue="lpZFkySdbOpUZp6Y1hx1KhsfWOt7M18YGwKtKyBCqhaeKlYjTwatgYC958lWDvov3/LgqZpGbDd2J51VqWsHbg==" saltValue="XCQfznr0D50pl3YXHzkLog==" spinCount="100000" sheet="1" formatColumns="0" formatRows="0"/>
  <customSheetViews>
    <customSheetView guid="{3E35AAB7-4578-42FA-82DC-9186684AD379}" scale="70" showPageBreaks="1" zeroValues="0" fitToPage="1" view="pageBreakPreview">
      <selection activeCell="A5" sqref="A5:L5"/>
      <pageMargins left="0.7" right="0.7" top="0.75" bottom="0.75" header="0.3" footer="0.3"/>
      <pageSetup paperSize="9" scale="85" orientation="portrait" r:id="rId1"/>
    </customSheetView>
    <customSheetView guid="{3F53AC2D-B85F-4157-BF89-65B24AE7942F}" scale="70" showPageBreaks="1" zeroValues="0" fitToPage="1" view="pageBreakPreview">
      <selection activeCell="A5" sqref="A5:L5"/>
      <pageMargins left="0.7" right="0.7" top="0.75" bottom="0.75" header="0.3" footer="0.3"/>
      <pageSetup paperSize="9" scale="85" orientation="portrait" r:id="rId2"/>
    </customSheetView>
  </customSheetViews>
  <mergeCells count="16">
    <mergeCell ref="A20:L20"/>
    <mergeCell ref="A28:L28"/>
    <mergeCell ref="A1:L1"/>
    <mergeCell ref="A22:L22"/>
    <mergeCell ref="A21:L21"/>
    <mergeCell ref="A5:L5"/>
    <mergeCell ref="A8:L8"/>
    <mergeCell ref="A10:L10"/>
    <mergeCell ref="A11:L11"/>
    <mergeCell ref="A13:L13"/>
    <mergeCell ref="A14:L14"/>
    <mergeCell ref="A19:L19"/>
    <mergeCell ref="A26:L26"/>
    <mergeCell ref="A2:L2"/>
    <mergeCell ref="A6:L6"/>
    <mergeCell ref="A9:L9"/>
  </mergeCells>
  <phoneticPr fontId="5"/>
  <pageMargins left="0.7" right="0.7" top="0.75" bottom="0.75" header="0.3" footer="0.3"/>
  <pageSetup paperSize="9" scale="86" orientation="portrait"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13"/>
  <sheetViews>
    <sheetView view="pageBreakPreview" zoomScale="80" zoomScaleNormal="100" zoomScaleSheetLayoutView="80" zoomScalePageLayoutView="80" workbookViewId="0">
      <selection activeCell="I4" sqref="I4:K4"/>
    </sheetView>
  </sheetViews>
  <sheetFormatPr defaultColWidth="8.7265625" defaultRowHeight="20.25" customHeight="1"/>
  <cols>
    <col min="1" max="1" width="11.6328125" style="71" customWidth="1"/>
    <col min="2" max="2" width="14.26953125" style="71" customWidth="1"/>
    <col min="3" max="3" width="2.90625" style="71" customWidth="1"/>
    <col min="4" max="4" width="9.08984375" style="71"/>
    <col min="5" max="5" width="5.453125" style="71" customWidth="1"/>
    <col min="6" max="6" width="8" style="71" customWidth="1"/>
    <col min="7" max="11" width="9.08984375" style="71"/>
    <col min="12" max="16384" width="8.7265625" style="174"/>
  </cols>
  <sheetData>
    <row r="1" spans="1:13" ht="20.25" customHeight="1">
      <c r="A1" s="435" t="str">
        <f>"List of research achievements for application of"&amp;" "&amp;'Data Entry Sheet for submission'!C28&amp;", Waseda University"</f>
        <v>List of research achievements for application of ※Please select., Waseda University</v>
      </c>
      <c r="B1" s="435"/>
      <c r="C1" s="435"/>
      <c r="D1" s="435"/>
      <c r="E1" s="435"/>
      <c r="F1" s="435"/>
      <c r="G1" s="435"/>
      <c r="H1" s="435"/>
      <c r="I1" s="435"/>
      <c r="J1" s="435"/>
      <c r="K1" s="435"/>
    </row>
    <row r="2" spans="1:13" ht="20.25" customHeight="1">
      <c r="A2" s="69"/>
      <c r="B2" s="69"/>
      <c r="C2" s="69"/>
      <c r="D2" s="69"/>
      <c r="E2" s="69"/>
      <c r="F2" s="69"/>
      <c r="G2" s="69"/>
      <c r="H2" s="69"/>
      <c r="I2" s="69"/>
      <c r="J2" s="69"/>
      <c r="K2" s="69"/>
    </row>
    <row r="3" spans="1:13" ht="20.25" customHeight="1">
      <c r="A3" s="70" t="s">
        <v>996</v>
      </c>
      <c r="B3" s="434" t="str">
        <f>'Data Entry Sheet for submission'!C8&amp;"　"&amp;'Data Entry Sheet for submission'!E8</f>
        <v>　</v>
      </c>
      <c r="C3" s="434"/>
      <c r="D3" s="434"/>
      <c r="E3" s="434"/>
      <c r="F3" s="434"/>
      <c r="G3" s="241" t="s">
        <v>997</v>
      </c>
    </row>
    <row r="4" spans="1:13" ht="20.25" customHeight="1">
      <c r="H4" s="70" t="s">
        <v>998</v>
      </c>
      <c r="I4" s="439"/>
      <c r="J4" s="439"/>
      <c r="K4" s="439"/>
      <c r="M4" s="72"/>
    </row>
    <row r="5" spans="1:13" ht="32.25" customHeight="1">
      <c r="A5" s="242" t="s">
        <v>1148</v>
      </c>
      <c r="B5" s="440" t="s">
        <v>1149</v>
      </c>
      <c r="C5" s="441"/>
      <c r="D5" s="441"/>
      <c r="E5" s="441"/>
      <c r="F5" s="441"/>
      <c r="G5" s="441"/>
      <c r="H5" s="441"/>
      <c r="I5" s="441"/>
      <c r="J5" s="441"/>
      <c r="K5" s="441"/>
    </row>
    <row r="6" spans="1:13" ht="20.25" customHeight="1">
      <c r="A6" s="73"/>
      <c r="B6" s="442"/>
      <c r="C6" s="443"/>
      <c r="D6" s="443"/>
      <c r="E6" s="443"/>
      <c r="F6" s="443"/>
      <c r="G6" s="443"/>
      <c r="H6" s="443"/>
      <c r="I6" s="443"/>
      <c r="J6" s="443"/>
      <c r="K6" s="444"/>
    </row>
    <row r="7" spans="1:13" ht="20.25" customHeight="1">
      <c r="A7" s="73"/>
      <c r="B7" s="436"/>
      <c r="C7" s="437"/>
      <c r="D7" s="437"/>
      <c r="E7" s="437"/>
      <c r="F7" s="437"/>
      <c r="G7" s="437"/>
      <c r="H7" s="437"/>
      <c r="I7" s="437"/>
      <c r="J7" s="437"/>
      <c r="K7" s="438"/>
    </row>
    <row r="8" spans="1:13" ht="20.25" customHeight="1">
      <c r="A8" s="73"/>
      <c r="B8" s="436"/>
      <c r="C8" s="437"/>
      <c r="D8" s="437"/>
      <c r="E8" s="437"/>
      <c r="F8" s="437"/>
      <c r="G8" s="437"/>
      <c r="H8" s="437"/>
      <c r="I8" s="437"/>
      <c r="J8" s="437"/>
      <c r="K8" s="438"/>
    </row>
    <row r="9" spans="1:13" ht="20.25" customHeight="1">
      <c r="A9" s="73"/>
      <c r="B9" s="436"/>
      <c r="C9" s="437"/>
      <c r="D9" s="437"/>
      <c r="E9" s="437"/>
      <c r="F9" s="437"/>
      <c r="G9" s="437"/>
      <c r="H9" s="437"/>
      <c r="I9" s="437"/>
      <c r="J9" s="437"/>
      <c r="K9" s="438"/>
    </row>
    <row r="10" spans="1:13" ht="20.25" customHeight="1">
      <c r="A10" s="73"/>
      <c r="B10" s="436"/>
      <c r="C10" s="437"/>
      <c r="D10" s="437"/>
      <c r="E10" s="437"/>
      <c r="F10" s="437"/>
      <c r="G10" s="437"/>
      <c r="H10" s="437"/>
      <c r="I10" s="437"/>
      <c r="J10" s="437"/>
      <c r="K10" s="438"/>
    </row>
    <row r="11" spans="1:13" ht="20.25" customHeight="1">
      <c r="A11" s="73"/>
      <c r="B11" s="436"/>
      <c r="C11" s="437"/>
      <c r="D11" s="437"/>
      <c r="E11" s="437"/>
      <c r="F11" s="437"/>
      <c r="G11" s="437"/>
      <c r="H11" s="437"/>
      <c r="I11" s="437"/>
      <c r="J11" s="437"/>
      <c r="K11" s="438"/>
    </row>
    <row r="12" spans="1:13" ht="20.25" customHeight="1">
      <c r="A12" s="73"/>
      <c r="B12" s="436"/>
      <c r="C12" s="437"/>
      <c r="D12" s="437"/>
      <c r="E12" s="437"/>
      <c r="F12" s="437"/>
      <c r="G12" s="437"/>
      <c r="H12" s="437"/>
      <c r="I12" s="437"/>
      <c r="J12" s="437"/>
      <c r="K12" s="438"/>
    </row>
    <row r="13" spans="1:13" ht="20.25" customHeight="1">
      <c r="A13" s="73"/>
      <c r="B13" s="436"/>
      <c r="C13" s="437"/>
      <c r="D13" s="437"/>
      <c r="E13" s="437"/>
      <c r="F13" s="437"/>
      <c r="G13" s="437"/>
      <c r="H13" s="437"/>
      <c r="I13" s="437"/>
      <c r="J13" s="437"/>
      <c r="K13" s="438"/>
    </row>
    <row r="14" spans="1:13" ht="20.25" customHeight="1">
      <c r="A14" s="73"/>
      <c r="B14" s="436"/>
      <c r="C14" s="437"/>
      <c r="D14" s="437"/>
      <c r="E14" s="437"/>
      <c r="F14" s="437"/>
      <c r="G14" s="437"/>
      <c r="H14" s="437"/>
      <c r="I14" s="437"/>
      <c r="J14" s="437"/>
      <c r="K14" s="438"/>
    </row>
    <row r="15" spans="1:13" ht="20.25" customHeight="1">
      <c r="A15" s="73"/>
      <c r="B15" s="436"/>
      <c r="C15" s="437"/>
      <c r="D15" s="437"/>
      <c r="E15" s="437"/>
      <c r="F15" s="437"/>
      <c r="G15" s="437"/>
      <c r="H15" s="437"/>
      <c r="I15" s="437"/>
      <c r="J15" s="437"/>
      <c r="K15" s="438"/>
    </row>
    <row r="16" spans="1:13" ht="20.25" customHeight="1">
      <c r="A16" s="73"/>
      <c r="B16" s="436"/>
      <c r="C16" s="437"/>
      <c r="D16" s="437"/>
      <c r="E16" s="437"/>
      <c r="F16" s="437"/>
      <c r="G16" s="437"/>
      <c r="H16" s="437"/>
      <c r="I16" s="437"/>
      <c r="J16" s="437"/>
      <c r="K16" s="438"/>
    </row>
    <row r="17" spans="1:11" ht="20.25" customHeight="1">
      <c r="A17" s="73"/>
      <c r="B17" s="436"/>
      <c r="C17" s="437"/>
      <c r="D17" s="437"/>
      <c r="E17" s="437"/>
      <c r="F17" s="437"/>
      <c r="G17" s="437"/>
      <c r="H17" s="437"/>
      <c r="I17" s="437"/>
      <c r="J17" s="437"/>
      <c r="K17" s="438"/>
    </row>
    <row r="18" spans="1:11" ht="20.25" customHeight="1">
      <c r="A18" s="73"/>
      <c r="B18" s="436"/>
      <c r="C18" s="437"/>
      <c r="D18" s="437"/>
      <c r="E18" s="437"/>
      <c r="F18" s="437"/>
      <c r="G18" s="437"/>
      <c r="H18" s="437"/>
      <c r="I18" s="437"/>
      <c r="J18" s="437"/>
      <c r="K18" s="438"/>
    </row>
    <row r="19" spans="1:11" ht="20.25" customHeight="1">
      <c r="A19" s="73"/>
      <c r="B19" s="436"/>
      <c r="C19" s="437"/>
      <c r="D19" s="437"/>
      <c r="E19" s="437"/>
      <c r="F19" s="437"/>
      <c r="G19" s="437"/>
      <c r="H19" s="437"/>
      <c r="I19" s="437"/>
      <c r="J19" s="437"/>
      <c r="K19" s="438"/>
    </row>
    <row r="20" spans="1:11" ht="20.25" customHeight="1">
      <c r="A20" s="73"/>
      <c r="B20" s="436"/>
      <c r="C20" s="437"/>
      <c r="D20" s="437"/>
      <c r="E20" s="437"/>
      <c r="F20" s="437"/>
      <c r="G20" s="437"/>
      <c r="H20" s="437"/>
      <c r="I20" s="437"/>
      <c r="J20" s="437"/>
      <c r="K20" s="438"/>
    </row>
    <row r="21" spans="1:11" ht="20.25" customHeight="1">
      <c r="A21" s="73"/>
      <c r="B21" s="436"/>
      <c r="C21" s="437"/>
      <c r="D21" s="437"/>
      <c r="E21" s="437"/>
      <c r="F21" s="437"/>
      <c r="G21" s="437"/>
      <c r="H21" s="437"/>
      <c r="I21" s="437"/>
      <c r="J21" s="437"/>
      <c r="K21" s="438"/>
    </row>
    <row r="22" spans="1:11" ht="20.25" customHeight="1">
      <c r="A22" s="73"/>
      <c r="B22" s="436"/>
      <c r="C22" s="437"/>
      <c r="D22" s="437"/>
      <c r="E22" s="437"/>
      <c r="F22" s="437"/>
      <c r="G22" s="437"/>
      <c r="H22" s="437"/>
      <c r="I22" s="437"/>
      <c r="J22" s="437"/>
      <c r="K22" s="438"/>
    </row>
    <row r="23" spans="1:11" ht="20.25" customHeight="1">
      <c r="A23" s="73"/>
      <c r="B23" s="436"/>
      <c r="C23" s="437"/>
      <c r="D23" s="437"/>
      <c r="E23" s="437"/>
      <c r="F23" s="437"/>
      <c r="G23" s="437"/>
      <c r="H23" s="437"/>
      <c r="I23" s="437"/>
      <c r="J23" s="437"/>
      <c r="K23" s="438"/>
    </row>
    <row r="24" spans="1:11" ht="20.25" customHeight="1">
      <c r="A24" s="73"/>
      <c r="B24" s="436"/>
      <c r="C24" s="437"/>
      <c r="D24" s="437"/>
      <c r="E24" s="437"/>
      <c r="F24" s="437"/>
      <c r="G24" s="437"/>
      <c r="H24" s="437"/>
      <c r="I24" s="437"/>
      <c r="J24" s="437"/>
      <c r="K24" s="438"/>
    </row>
    <row r="25" spans="1:11" ht="20.25" customHeight="1">
      <c r="A25" s="73"/>
      <c r="B25" s="436"/>
      <c r="C25" s="437"/>
      <c r="D25" s="437"/>
      <c r="E25" s="437"/>
      <c r="F25" s="437"/>
      <c r="G25" s="437"/>
      <c r="H25" s="437"/>
      <c r="I25" s="437"/>
      <c r="J25" s="437"/>
      <c r="K25" s="438"/>
    </row>
    <row r="26" spans="1:11" ht="20.25" customHeight="1">
      <c r="A26" s="73"/>
      <c r="B26" s="436"/>
      <c r="C26" s="437"/>
      <c r="D26" s="437"/>
      <c r="E26" s="437"/>
      <c r="F26" s="437"/>
      <c r="G26" s="437"/>
      <c r="H26" s="437"/>
      <c r="I26" s="437"/>
      <c r="J26" s="437"/>
      <c r="K26" s="438"/>
    </row>
    <row r="27" spans="1:11" ht="20.25" customHeight="1">
      <c r="A27" s="73"/>
      <c r="B27" s="436"/>
      <c r="C27" s="437"/>
      <c r="D27" s="437"/>
      <c r="E27" s="437"/>
      <c r="F27" s="437"/>
      <c r="G27" s="437"/>
      <c r="H27" s="437"/>
      <c r="I27" s="437"/>
      <c r="J27" s="437"/>
      <c r="K27" s="438"/>
    </row>
    <row r="28" spans="1:11" ht="20.25" customHeight="1">
      <c r="A28" s="73"/>
      <c r="B28" s="436"/>
      <c r="C28" s="437"/>
      <c r="D28" s="437"/>
      <c r="E28" s="437"/>
      <c r="F28" s="437"/>
      <c r="G28" s="437"/>
      <c r="H28" s="437"/>
      <c r="I28" s="437"/>
      <c r="J28" s="437"/>
      <c r="K28" s="438"/>
    </row>
    <row r="29" spans="1:11" ht="20.25" customHeight="1">
      <c r="A29" s="73"/>
      <c r="B29" s="436"/>
      <c r="C29" s="437"/>
      <c r="D29" s="437"/>
      <c r="E29" s="437"/>
      <c r="F29" s="437"/>
      <c r="G29" s="437"/>
      <c r="H29" s="437"/>
      <c r="I29" s="437"/>
      <c r="J29" s="437"/>
      <c r="K29" s="438"/>
    </row>
    <row r="30" spans="1:11" ht="20.25" customHeight="1">
      <c r="A30" s="73"/>
      <c r="B30" s="436"/>
      <c r="C30" s="437"/>
      <c r="D30" s="437"/>
      <c r="E30" s="437"/>
      <c r="F30" s="437"/>
      <c r="G30" s="437"/>
      <c r="H30" s="437"/>
      <c r="I30" s="437"/>
      <c r="J30" s="437"/>
      <c r="K30" s="438"/>
    </row>
    <row r="31" spans="1:11" ht="20.25" customHeight="1">
      <c r="A31" s="73"/>
      <c r="B31" s="436"/>
      <c r="C31" s="437"/>
      <c r="D31" s="437"/>
      <c r="E31" s="437"/>
      <c r="F31" s="437"/>
      <c r="G31" s="437"/>
      <c r="H31" s="437"/>
      <c r="I31" s="437"/>
      <c r="J31" s="437"/>
      <c r="K31" s="438"/>
    </row>
    <row r="32" spans="1:11" ht="20.25" customHeight="1">
      <c r="A32" s="73"/>
      <c r="B32" s="436"/>
      <c r="C32" s="437"/>
      <c r="D32" s="437"/>
      <c r="E32" s="437"/>
      <c r="F32" s="437"/>
      <c r="G32" s="437"/>
      <c r="H32" s="437"/>
      <c r="I32" s="437"/>
      <c r="J32" s="437"/>
      <c r="K32" s="438"/>
    </row>
    <row r="33" spans="1:11" ht="20.25" customHeight="1">
      <c r="A33" s="73"/>
      <c r="B33" s="436"/>
      <c r="C33" s="437"/>
      <c r="D33" s="437"/>
      <c r="E33" s="437"/>
      <c r="F33" s="437"/>
      <c r="G33" s="437"/>
      <c r="H33" s="437"/>
      <c r="I33" s="437"/>
      <c r="J33" s="437"/>
      <c r="K33" s="438"/>
    </row>
    <row r="34" spans="1:11" ht="20.25" customHeight="1">
      <c r="A34" s="73"/>
      <c r="B34" s="436"/>
      <c r="C34" s="437"/>
      <c r="D34" s="437"/>
      <c r="E34" s="437"/>
      <c r="F34" s="437"/>
      <c r="G34" s="437"/>
      <c r="H34" s="437"/>
      <c r="I34" s="437"/>
      <c r="J34" s="437"/>
      <c r="K34" s="438"/>
    </row>
    <row r="35" spans="1:11" ht="20.25" customHeight="1">
      <c r="A35" s="73"/>
      <c r="B35" s="436"/>
      <c r="C35" s="437"/>
      <c r="D35" s="437"/>
      <c r="E35" s="437"/>
      <c r="F35" s="437"/>
      <c r="G35" s="437"/>
      <c r="H35" s="437"/>
      <c r="I35" s="437"/>
      <c r="J35" s="437"/>
      <c r="K35" s="438"/>
    </row>
    <row r="36" spans="1:11" ht="20.25" customHeight="1">
      <c r="A36" s="73"/>
      <c r="B36" s="436"/>
      <c r="C36" s="437"/>
      <c r="D36" s="437"/>
      <c r="E36" s="437"/>
      <c r="F36" s="437"/>
      <c r="G36" s="437"/>
      <c r="H36" s="437"/>
      <c r="I36" s="437"/>
      <c r="J36" s="437"/>
      <c r="K36" s="438"/>
    </row>
    <row r="37" spans="1:11" ht="20.25" customHeight="1">
      <c r="A37" s="73"/>
      <c r="B37" s="436"/>
      <c r="C37" s="437"/>
      <c r="D37" s="437"/>
      <c r="E37" s="437"/>
      <c r="F37" s="437"/>
      <c r="G37" s="437"/>
      <c r="H37" s="437"/>
      <c r="I37" s="437"/>
      <c r="J37" s="437"/>
      <c r="K37" s="438"/>
    </row>
    <row r="38" spans="1:11" ht="20.25" customHeight="1">
      <c r="A38" s="73"/>
      <c r="B38" s="436"/>
      <c r="C38" s="437"/>
      <c r="D38" s="437"/>
      <c r="E38" s="437"/>
      <c r="F38" s="437"/>
      <c r="G38" s="437"/>
      <c r="H38" s="437"/>
      <c r="I38" s="437"/>
      <c r="J38" s="437"/>
      <c r="K38" s="438"/>
    </row>
    <row r="39" spans="1:11" ht="20.25" customHeight="1">
      <c r="A39" s="73"/>
      <c r="B39" s="436"/>
      <c r="C39" s="437"/>
      <c r="D39" s="437"/>
      <c r="E39" s="437"/>
      <c r="F39" s="437"/>
      <c r="G39" s="437"/>
      <c r="H39" s="437"/>
      <c r="I39" s="437"/>
      <c r="J39" s="437"/>
      <c r="K39" s="438"/>
    </row>
    <row r="40" spans="1:11" ht="20.25" customHeight="1">
      <c r="A40" s="73"/>
      <c r="B40" s="436"/>
      <c r="C40" s="437"/>
      <c r="D40" s="437"/>
      <c r="E40" s="437"/>
      <c r="F40" s="437"/>
      <c r="G40" s="437"/>
      <c r="H40" s="437"/>
      <c r="I40" s="437"/>
      <c r="J40" s="437"/>
      <c r="K40" s="438"/>
    </row>
    <row r="41" spans="1:11" ht="20.25" customHeight="1">
      <c r="A41" s="73"/>
      <c r="B41" s="436"/>
      <c r="C41" s="437"/>
      <c r="D41" s="437"/>
      <c r="E41" s="437"/>
      <c r="F41" s="437"/>
      <c r="G41" s="437"/>
      <c r="H41" s="437"/>
      <c r="I41" s="437"/>
      <c r="J41" s="437"/>
      <c r="K41" s="438"/>
    </row>
    <row r="42" spans="1:11" ht="20.25" customHeight="1">
      <c r="A42" s="73"/>
      <c r="B42" s="436"/>
      <c r="C42" s="437"/>
      <c r="D42" s="437"/>
      <c r="E42" s="437"/>
      <c r="F42" s="437"/>
      <c r="G42" s="437"/>
      <c r="H42" s="437"/>
      <c r="I42" s="437"/>
      <c r="J42" s="437"/>
      <c r="K42" s="438"/>
    </row>
    <row r="43" spans="1:11" ht="20.25" customHeight="1">
      <c r="A43" s="74"/>
      <c r="B43" s="445"/>
      <c r="C43" s="446"/>
      <c r="D43" s="446"/>
      <c r="E43" s="446"/>
      <c r="F43" s="446"/>
      <c r="G43" s="446"/>
      <c r="H43" s="446"/>
      <c r="I43" s="446"/>
      <c r="J43" s="446"/>
      <c r="K43" s="447"/>
    </row>
    <row r="44" spans="1:11" ht="20.25" customHeight="1">
      <c r="A44" s="73"/>
      <c r="B44" s="436"/>
      <c r="C44" s="437"/>
      <c r="D44" s="437"/>
      <c r="E44" s="437"/>
      <c r="F44" s="437"/>
      <c r="G44" s="437"/>
      <c r="H44" s="437"/>
      <c r="I44" s="437"/>
      <c r="J44" s="437"/>
      <c r="K44" s="438"/>
    </row>
    <row r="45" spans="1:11" ht="20.25" customHeight="1">
      <c r="A45" s="73"/>
      <c r="B45" s="436"/>
      <c r="C45" s="437"/>
      <c r="D45" s="437"/>
      <c r="E45" s="437"/>
      <c r="F45" s="437"/>
      <c r="G45" s="437"/>
      <c r="H45" s="437"/>
      <c r="I45" s="437"/>
      <c r="J45" s="437"/>
      <c r="K45" s="438"/>
    </row>
    <row r="46" spans="1:11" ht="20.25" customHeight="1">
      <c r="A46" s="73"/>
      <c r="B46" s="436"/>
      <c r="C46" s="437"/>
      <c r="D46" s="437"/>
      <c r="E46" s="437"/>
      <c r="F46" s="437"/>
      <c r="G46" s="437"/>
      <c r="H46" s="437"/>
      <c r="I46" s="437"/>
      <c r="J46" s="437"/>
      <c r="K46" s="438"/>
    </row>
    <row r="47" spans="1:11" ht="20.25" customHeight="1">
      <c r="A47" s="73"/>
      <c r="B47" s="436"/>
      <c r="C47" s="437"/>
      <c r="D47" s="437"/>
      <c r="E47" s="437"/>
      <c r="F47" s="437"/>
      <c r="G47" s="437"/>
      <c r="H47" s="437"/>
      <c r="I47" s="437"/>
      <c r="J47" s="437"/>
      <c r="K47" s="438"/>
    </row>
    <row r="48" spans="1:11" ht="20.25" customHeight="1">
      <c r="A48" s="73"/>
      <c r="B48" s="436"/>
      <c r="C48" s="437"/>
      <c r="D48" s="437"/>
      <c r="E48" s="437"/>
      <c r="F48" s="437"/>
      <c r="G48" s="437"/>
      <c r="H48" s="437"/>
      <c r="I48" s="437"/>
      <c r="J48" s="437"/>
      <c r="K48" s="438"/>
    </row>
    <row r="49" spans="1:11" ht="20.25" customHeight="1">
      <c r="A49" s="73"/>
      <c r="B49" s="436"/>
      <c r="C49" s="437"/>
      <c r="D49" s="437"/>
      <c r="E49" s="437"/>
      <c r="F49" s="437"/>
      <c r="G49" s="437"/>
      <c r="H49" s="437"/>
      <c r="I49" s="437"/>
      <c r="J49" s="437"/>
      <c r="K49" s="438"/>
    </row>
    <row r="50" spans="1:11" ht="20.25" customHeight="1">
      <c r="A50" s="73"/>
      <c r="B50" s="436"/>
      <c r="C50" s="437"/>
      <c r="D50" s="437"/>
      <c r="E50" s="437"/>
      <c r="F50" s="437"/>
      <c r="G50" s="437"/>
      <c r="H50" s="437"/>
      <c r="I50" s="437"/>
      <c r="J50" s="437"/>
      <c r="K50" s="438"/>
    </row>
    <row r="51" spans="1:11" ht="20.25" customHeight="1">
      <c r="A51" s="73"/>
      <c r="B51" s="436"/>
      <c r="C51" s="437"/>
      <c r="D51" s="437"/>
      <c r="E51" s="437"/>
      <c r="F51" s="437"/>
      <c r="G51" s="437"/>
      <c r="H51" s="437"/>
      <c r="I51" s="437"/>
      <c r="J51" s="437"/>
      <c r="K51" s="438"/>
    </row>
    <row r="52" spans="1:11" ht="20.25" customHeight="1">
      <c r="A52" s="73"/>
      <c r="B52" s="436"/>
      <c r="C52" s="437"/>
      <c r="D52" s="437"/>
      <c r="E52" s="437"/>
      <c r="F52" s="437"/>
      <c r="G52" s="437"/>
      <c r="H52" s="437"/>
      <c r="I52" s="437"/>
      <c r="J52" s="437"/>
      <c r="K52" s="438"/>
    </row>
    <row r="53" spans="1:11" ht="20.25" customHeight="1">
      <c r="A53" s="73"/>
      <c r="B53" s="436"/>
      <c r="C53" s="437"/>
      <c r="D53" s="437"/>
      <c r="E53" s="437"/>
      <c r="F53" s="437"/>
      <c r="G53" s="437"/>
      <c r="H53" s="437"/>
      <c r="I53" s="437"/>
      <c r="J53" s="437"/>
      <c r="K53" s="438"/>
    </row>
    <row r="54" spans="1:11" ht="20.25" customHeight="1">
      <c r="A54" s="73"/>
      <c r="B54" s="436"/>
      <c r="C54" s="437"/>
      <c r="D54" s="437"/>
      <c r="E54" s="437"/>
      <c r="F54" s="437"/>
      <c r="G54" s="437"/>
      <c r="H54" s="437"/>
      <c r="I54" s="437"/>
      <c r="J54" s="437"/>
      <c r="K54" s="438"/>
    </row>
    <row r="55" spans="1:11" ht="20.25" customHeight="1">
      <c r="A55" s="73"/>
      <c r="B55" s="436"/>
      <c r="C55" s="437"/>
      <c r="D55" s="437"/>
      <c r="E55" s="437"/>
      <c r="F55" s="437"/>
      <c r="G55" s="437"/>
      <c r="H55" s="437"/>
      <c r="I55" s="437"/>
      <c r="J55" s="437"/>
      <c r="K55" s="438"/>
    </row>
    <row r="56" spans="1:11" ht="20.25" customHeight="1">
      <c r="A56" s="73"/>
      <c r="B56" s="436"/>
      <c r="C56" s="437"/>
      <c r="D56" s="437"/>
      <c r="E56" s="437"/>
      <c r="F56" s="437"/>
      <c r="G56" s="437"/>
      <c r="H56" s="437"/>
      <c r="I56" s="437"/>
      <c r="J56" s="437"/>
      <c r="K56" s="438"/>
    </row>
    <row r="57" spans="1:11" ht="20.25" customHeight="1">
      <c r="A57" s="73"/>
      <c r="B57" s="436"/>
      <c r="C57" s="437"/>
      <c r="D57" s="437"/>
      <c r="E57" s="437"/>
      <c r="F57" s="437"/>
      <c r="G57" s="437"/>
      <c r="H57" s="437"/>
      <c r="I57" s="437"/>
      <c r="J57" s="437"/>
      <c r="K57" s="438"/>
    </row>
    <row r="58" spans="1:11" ht="20.25" customHeight="1">
      <c r="A58" s="73"/>
      <c r="B58" s="436"/>
      <c r="C58" s="437"/>
      <c r="D58" s="437"/>
      <c r="E58" s="437"/>
      <c r="F58" s="437"/>
      <c r="G58" s="437"/>
      <c r="H58" s="437"/>
      <c r="I58" s="437"/>
      <c r="J58" s="437"/>
      <c r="K58" s="438"/>
    </row>
    <row r="59" spans="1:11" ht="20.25" customHeight="1">
      <c r="A59" s="73"/>
      <c r="B59" s="436"/>
      <c r="C59" s="437"/>
      <c r="D59" s="437"/>
      <c r="E59" s="437"/>
      <c r="F59" s="437"/>
      <c r="G59" s="437"/>
      <c r="H59" s="437"/>
      <c r="I59" s="437"/>
      <c r="J59" s="437"/>
      <c r="K59" s="438"/>
    </row>
    <row r="60" spans="1:11" ht="20.25" customHeight="1">
      <c r="A60" s="73"/>
      <c r="B60" s="436"/>
      <c r="C60" s="437"/>
      <c r="D60" s="437"/>
      <c r="E60" s="437"/>
      <c r="F60" s="437"/>
      <c r="G60" s="437"/>
      <c r="H60" s="437"/>
      <c r="I60" s="437"/>
      <c r="J60" s="437"/>
      <c r="K60" s="438"/>
    </row>
    <row r="61" spans="1:11" ht="20.25" customHeight="1">
      <c r="A61" s="73"/>
      <c r="B61" s="436"/>
      <c r="C61" s="437"/>
      <c r="D61" s="437"/>
      <c r="E61" s="437"/>
      <c r="F61" s="437"/>
      <c r="G61" s="437"/>
      <c r="H61" s="437"/>
      <c r="I61" s="437"/>
      <c r="J61" s="437"/>
      <c r="K61" s="438"/>
    </row>
    <row r="62" spans="1:11" ht="20.25" customHeight="1">
      <c r="A62" s="73"/>
      <c r="B62" s="436"/>
      <c r="C62" s="437"/>
      <c r="D62" s="437"/>
      <c r="E62" s="437"/>
      <c r="F62" s="437"/>
      <c r="G62" s="437"/>
      <c r="H62" s="437"/>
      <c r="I62" s="437"/>
      <c r="J62" s="437"/>
      <c r="K62" s="438"/>
    </row>
    <row r="63" spans="1:11" ht="20.25" customHeight="1">
      <c r="A63" s="73"/>
      <c r="B63" s="436"/>
      <c r="C63" s="437"/>
      <c r="D63" s="437"/>
      <c r="E63" s="437"/>
      <c r="F63" s="437"/>
      <c r="G63" s="437"/>
      <c r="H63" s="437"/>
      <c r="I63" s="437"/>
      <c r="J63" s="437"/>
      <c r="K63" s="438"/>
    </row>
    <row r="64" spans="1:11" ht="20.25" customHeight="1">
      <c r="A64" s="73"/>
      <c r="B64" s="436"/>
      <c r="C64" s="437"/>
      <c r="D64" s="437"/>
      <c r="E64" s="437"/>
      <c r="F64" s="437"/>
      <c r="G64" s="437"/>
      <c r="H64" s="437"/>
      <c r="I64" s="437"/>
      <c r="J64" s="437"/>
      <c r="K64" s="438"/>
    </row>
    <row r="65" spans="1:11" ht="20.25" customHeight="1">
      <c r="A65" s="73"/>
      <c r="B65" s="436"/>
      <c r="C65" s="437"/>
      <c r="D65" s="437"/>
      <c r="E65" s="437"/>
      <c r="F65" s="437"/>
      <c r="G65" s="437"/>
      <c r="H65" s="437"/>
      <c r="I65" s="437"/>
      <c r="J65" s="437"/>
      <c r="K65" s="438"/>
    </row>
    <row r="66" spans="1:11" ht="20.25" customHeight="1">
      <c r="A66" s="73"/>
      <c r="B66" s="436"/>
      <c r="C66" s="437"/>
      <c r="D66" s="437"/>
      <c r="E66" s="437"/>
      <c r="F66" s="437"/>
      <c r="G66" s="437"/>
      <c r="H66" s="437"/>
      <c r="I66" s="437"/>
      <c r="J66" s="437"/>
      <c r="K66" s="438"/>
    </row>
    <row r="67" spans="1:11" ht="20.25" customHeight="1">
      <c r="A67" s="73"/>
      <c r="B67" s="436"/>
      <c r="C67" s="437"/>
      <c r="D67" s="437"/>
      <c r="E67" s="437"/>
      <c r="F67" s="437"/>
      <c r="G67" s="437"/>
      <c r="H67" s="437"/>
      <c r="I67" s="437"/>
      <c r="J67" s="437"/>
      <c r="K67" s="438"/>
    </row>
    <row r="68" spans="1:11" ht="20.25" customHeight="1">
      <c r="A68" s="73"/>
      <c r="B68" s="436"/>
      <c r="C68" s="437"/>
      <c r="D68" s="437"/>
      <c r="E68" s="437"/>
      <c r="F68" s="437"/>
      <c r="G68" s="437"/>
      <c r="H68" s="437"/>
      <c r="I68" s="437"/>
      <c r="J68" s="437"/>
      <c r="K68" s="438"/>
    </row>
    <row r="69" spans="1:11" ht="20.25" customHeight="1">
      <c r="A69" s="73"/>
      <c r="B69" s="436"/>
      <c r="C69" s="437"/>
      <c r="D69" s="437"/>
      <c r="E69" s="437"/>
      <c r="F69" s="437"/>
      <c r="G69" s="437"/>
      <c r="H69" s="437"/>
      <c r="I69" s="437"/>
      <c r="J69" s="437"/>
      <c r="K69" s="438"/>
    </row>
    <row r="70" spans="1:11" ht="20.25" customHeight="1">
      <c r="A70" s="73"/>
      <c r="B70" s="436"/>
      <c r="C70" s="437"/>
      <c r="D70" s="437"/>
      <c r="E70" s="437"/>
      <c r="F70" s="437"/>
      <c r="G70" s="437"/>
      <c r="H70" s="437"/>
      <c r="I70" s="437"/>
      <c r="J70" s="437"/>
      <c r="K70" s="438"/>
    </row>
    <row r="71" spans="1:11" ht="20.25" customHeight="1">
      <c r="A71" s="73"/>
      <c r="B71" s="436"/>
      <c r="C71" s="437"/>
      <c r="D71" s="437"/>
      <c r="E71" s="437"/>
      <c r="F71" s="437"/>
      <c r="G71" s="437"/>
      <c r="H71" s="437"/>
      <c r="I71" s="437"/>
      <c r="J71" s="437"/>
      <c r="K71" s="438"/>
    </row>
    <row r="72" spans="1:11" ht="20.25" customHeight="1">
      <c r="A72" s="73"/>
      <c r="B72" s="436"/>
      <c r="C72" s="437"/>
      <c r="D72" s="437"/>
      <c r="E72" s="437"/>
      <c r="F72" s="437"/>
      <c r="G72" s="437"/>
      <c r="H72" s="437"/>
      <c r="I72" s="437"/>
      <c r="J72" s="437"/>
      <c r="K72" s="438"/>
    </row>
    <row r="73" spans="1:11" ht="20.25" customHeight="1">
      <c r="A73" s="73"/>
      <c r="B73" s="436"/>
      <c r="C73" s="437"/>
      <c r="D73" s="437"/>
      <c r="E73" s="437"/>
      <c r="F73" s="437"/>
      <c r="G73" s="437"/>
      <c r="H73" s="437"/>
      <c r="I73" s="437"/>
      <c r="J73" s="437"/>
      <c r="K73" s="438"/>
    </row>
    <row r="74" spans="1:11" ht="20.25" customHeight="1">
      <c r="A74" s="73"/>
      <c r="B74" s="436"/>
      <c r="C74" s="437"/>
      <c r="D74" s="437"/>
      <c r="E74" s="437"/>
      <c r="F74" s="437"/>
      <c r="G74" s="437"/>
      <c r="H74" s="437"/>
      <c r="I74" s="437"/>
      <c r="J74" s="437"/>
      <c r="K74" s="438"/>
    </row>
    <row r="75" spans="1:11" ht="20.25" customHeight="1">
      <c r="A75" s="73"/>
      <c r="B75" s="436"/>
      <c r="C75" s="437"/>
      <c r="D75" s="437"/>
      <c r="E75" s="437"/>
      <c r="F75" s="437"/>
      <c r="G75" s="437"/>
      <c r="H75" s="437"/>
      <c r="I75" s="437"/>
      <c r="J75" s="437"/>
      <c r="K75" s="438"/>
    </row>
    <row r="76" spans="1:11" ht="20.25" customHeight="1">
      <c r="A76" s="73"/>
      <c r="B76" s="436"/>
      <c r="C76" s="437"/>
      <c r="D76" s="437"/>
      <c r="E76" s="437"/>
      <c r="F76" s="437"/>
      <c r="G76" s="437"/>
      <c r="H76" s="437"/>
      <c r="I76" s="437"/>
      <c r="J76" s="437"/>
      <c r="K76" s="438"/>
    </row>
    <row r="77" spans="1:11" ht="20.25" customHeight="1">
      <c r="A77" s="73"/>
      <c r="B77" s="436"/>
      <c r="C77" s="437"/>
      <c r="D77" s="437"/>
      <c r="E77" s="437"/>
      <c r="F77" s="437"/>
      <c r="G77" s="437"/>
      <c r="H77" s="437"/>
      <c r="I77" s="437"/>
      <c r="J77" s="437"/>
      <c r="K77" s="438"/>
    </row>
    <row r="78" spans="1:11" ht="20.25" customHeight="1">
      <c r="A78" s="73"/>
      <c r="B78" s="436"/>
      <c r="C78" s="437"/>
      <c r="D78" s="437"/>
      <c r="E78" s="437"/>
      <c r="F78" s="437"/>
      <c r="G78" s="437"/>
      <c r="H78" s="437"/>
      <c r="I78" s="437"/>
      <c r="J78" s="437"/>
      <c r="K78" s="438"/>
    </row>
    <row r="79" spans="1:11" ht="20.25" customHeight="1">
      <c r="A79" s="73"/>
      <c r="B79" s="436"/>
      <c r="C79" s="437"/>
      <c r="D79" s="437"/>
      <c r="E79" s="437"/>
      <c r="F79" s="437"/>
      <c r="G79" s="437"/>
      <c r="H79" s="437"/>
      <c r="I79" s="437"/>
      <c r="J79" s="437"/>
      <c r="K79" s="438"/>
    </row>
    <row r="80" spans="1:11" ht="20.25" customHeight="1">
      <c r="A80" s="73"/>
      <c r="B80" s="436"/>
      <c r="C80" s="437"/>
      <c r="D80" s="437"/>
      <c r="E80" s="437"/>
      <c r="F80" s="437"/>
      <c r="G80" s="437"/>
      <c r="H80" s="437"/>
      <c r="I80" s="437"/>
      <c r="J80" s="437"/>
      <c r="K80" s="438"/>
    </row>
    <row r="81" spans="1:11" ht="20.25" customHeight="1">
      <c r="A81" s="74"/>
      <c r="B81" s="445"/>
      <c r="C81" s="446"/>
      <c r="D81" s="446"/>
      <c r="E81" s="446"/>
      <c r="F81" s="446"/>
      <c r="G81" s="446"/>
      <c r="H81" s="446"/>
      <c r="I81" s="446"/>
      <c r="J81" s="446"/>
      <c r="K81" s="447"/>
    </row>
    <row r="82" spans="1:11" ht="20.25" customHeight="1">
      <c r="A82" s="73"/>
      <c r="B82" s="436"/>
      <c r="C82" s="437"/>
      <c r="D82" s="437"/>
      <c r="E82" s="437"/>
      <c r="F82" s="437"/>
      <c r="G82" s="437"/>
      <c r="H82" s="437"/>
      <c r="I82" s="437"/>
      <c r="J82" s="437"/>
      <c r="K82" s="438"/>
    </row>
    <row r="83" spans="1:11" ht="20.25" customHeight="1">
      <c r="A83" s="73"/>
      <c r="B83" s="436"/>
      <c r="C83" s="437"/>
      <c r="D83" s="437"/>
      <c r="E83" s="437"/>
      <c r="F83" s="437"/>
      <c r="G83" s="437"/>
      <c r="H83" s="437"/>
      <c r="I83" s="437"/>
      <c r="J83" s="437"/>
      <c r="K83" s="438"/>
    </row>
    <row r="84" spans="1:11" ht="20.25" customHeight="1">
      <c r="A84" s="73"/>
      <c r="B84" s="436"/>
      <c r="C84" s="437"/>
      <c r="D84" s="437"/>
      <c r="E84" s="437"/>
      <c r="F84" s="437"/>
      <c r="G84" s="437"/>
      <c r="H84" s="437"/>
      <c r="I84" s="437"/>
      <c r="J84" s="437"/>
      <c r="K84" s="438"/>
    </row>
    <row r="85" spans="1:11" ht="20.25" customHeight="1">
      <c r="A85" s="73"/>
      <c r="B85" s="436"/>
      <c r="C85" s="437"/>
      <c r="D85" s="437"/>
      <c r="E85" s="437"/>
      <c r="F85" s="437"/>
      <c r="G85" s="437"/>
      <c r="H85" s="437"/>
      <c r="I85" s="437"/>
      <c r="J85" s="437"/>
      <c r="K85" s="438"/>
    </row>
    <row r="86" spans="1:11" ht="20.25" customHeight="1">
      <c r="A86" s="73"/>
      <c r="B86" s="436"/>
      <c r="C86" s="437"/>
      <c r="D86" s="437"/>
      <c r="E86" s="437"/>
      <c r="F86" s="437"/>
      <c r="G86" s="437"/>
      <c r="H86" s="437"/>
      <c r="I86" s="437"/>
      <c r="J86" s="437"/>
      <c r="K86" s="438"/>
    </row>
    <row r="87" spans="1:11" ht="20.25" customHeight="1">
      <c r="A87" s="73"/>
      <c r="B87" s="436"/>
      <c r="C87" s="437"/>
      <c r="D87" s="437"/>
      <c r="E87" s="437"/>
      <c r="F87" s="437"/>
      <c r="G87" s="437"/>
      <c r="H87" s="437"/>
      <c r="I87" s="437"/>
      <c r="J87" s="437"/>
      <c r="K87" s="438"/>
    </row>
    <row r="88" spans="1:11" ht="20.25" customHeight="1">
      <c r="A88" s="73"/>
      <c r="B88" s="436"/>
      <c r="C88" s="437"/>
      <c r="D88" s="437"/>
      <c r="E88" s="437"/>
      <c r="F88" s="437"/>
      <c r="G88" s="437"/>
      <c r="H88" s="437"/>
      <c r="I88" s="437"/>
      <c r="J88" s="437"/>
      <c r="K88" s="438"/>
    </row>
    <row r="89" spans="1:11" ht="20.25" customHeight="1">
      <c r="A89" s="73"/>
      <c r="B89" s="436"/>
      <c r="C89" s="437"/>
      <c r="D89" s="437"/>
      <c r="E89" s="437"/>
      <c r="F89" s="437"/>
      <c r="G89" s="437"/>
      <c r="H89" s="437"/>
      <c r="I89" s="437"/>
      <c r="J89" s="437"/>
      <c r="K89" s="438"/>
    </row>
    <row r="90" spans="1:11" ht="20.25" customHeight="1">
      <c r="A90" s="73"/>
      <c r="B90" s="436"/>
      <c r="C90" s="437"/>
      <c r="D90" s="437"/>
      <c r="E90" s="437"/>
      <c r="F90" s="437"/>
      <c r="G90" s="437"/>
      <c r="H90" s="437"/>
      <c r="I90" s="437"/>
      <c r="J90" s="437"/>
      <c r="K90" s="438"/>
    </row>
    <row r="91" spans="1:11" ht="20.25" customHeight="1">
      <c r="A91" s="73"/>
      <c r="B91" s="436"/>
      <c r="C91" s="437"/>
      <c r="D91" s="437"/>
      <c r="E91" s="437"/>
      <c r="F91" s="437"/>
      <c r="G91" s="437"/>
      <c r="H91" s="437"/>
      <c r="I91" s="437"/>
      <c r="J91" s="437"/>
      <c r="K91" s="438"/>
    </row>
    <row r="92" spans="1:11" ht="20.25" customHeight="1">
      <c r="A92" s="73"/>
      <c r="B92" s="436"/>
      <c r="C92" s="437"/>
      <c r="D92" s="437"/>
      <c r="E92" s="437"/>
      <c r="F92" s="437"/>
      <c r="G92" s="437"/>
      <c r="H92" s="437"/>
      <c r="I92" s="437"/>
      <c r="J92" s="437"/>
      <c r="K92" s="438"/>
    </row>
    <row r="93" spans="1:11" ht="20.25" customHeight="1">
      <c r="A93" s="73"/>
      <c r="B93" s="436"/>
      <c r="C93" s="437"/>
      <c r="D93" s="437"/>
      <c r="E93" s="437"/>
      <c r="F93" s="437"/>
      <c r="G93" s="437"/>
      <c r="H93" s="437"/>
      <c r="I93" s="437"/>
      <c r="J93" s="437"/>
      <c r="K93" s="438"/>
    </row>
    <row r="94" spans="1:11" ht="20.25" customHeight="1">
      <c r="A94" s="73"/>
      <c r="B94" s="436"/>
      <c r="C94" s="437"/>
      <c r="D94" s="437"/>
      <c r="E94" s="437"/>
      <c r="F94" s="437"/>
      <c r="G94" s="437"/>
      <c r="H94" s="437"/>
      <c r="I94" s="437"/>
      <c r="J94" s="437"/>
      <c r="K94" s="438"/>
    </row>
    <row r="95" spans="1:11" ht="20.25" customHeight="1">
      <c r="A95" s="73"/>
      <c r="B95" s="436"/>
      <c r="C95" s="437"/>
      <c r="D95" s="437"/>
      <c r="E95" s="437"/>
      <c r="F95" s="437"/>
      <c r="G95" s="437"/>
      <c r="H95" s="437"/>
      <c r="I95" s="437"/>
      <c r="J95" s="437"/>
      <c r="K95" s="438"/>
    </row>
    <row r="96" spans="1:11" ht="20.25" customHeight="1">
      <c r="A96" s="73"/>
      <c r="B96" s="436"/>
      <c r="C96" s="437"/>
      <c r="D96" s="437"/>
      <c r="E96" s="437"/>
      <c r="F96" s="437"/>
      <c r="G96" s="437"/>
      <c r="H96" s="437"/>
      <c r="I96" s="437"/>
      <c r="J96" s="437"/>
      <c r="K96" s="438"/>
    </row>
    <row r="97" spans="1:11" ht="20.25" customHeight="1">
      <c r="A97" s="73"/>
      <c r="B97" s="436"/>
      <c r="C97" s="437"/>
      <c r="D97" s="437"/>
      <c r="E97" s="437"/>
      <c r="F97" s="437"/>
      <c r="G97" s="437"/>
      <c r="H97" s="437"/>
      <c r="I97" s="437"/>
      <c r="J97" s="437"/>
      <c r="K97" s="438"/>
    </row>
    <row r="98" spans="1:11" ht="20.25" customHeight="1">
      <c r="A98" s="73"/>
      <c r="B98" s="436"/>
      <c r="C98" s="437"/>
      <c r="D98" s="437"/>
      <c r="E98" s="437"/>
      <c r="F98" s="437"/>
      <c r="G98" s="437"/>
      <c r="H98" s="437"/>
      <c r="I98" s="437"/>
      <c r="J98" s="437"/>
      <c r="K98" s="438"/>
    </row>
    <row r="99" spans="1:11" ht="20.25" customHeight="1">
      <c r="A99" s="73"/>
      <c r="B99" s="436"/>
      <c r="C99" s="437"/>
      <c r="D99" s="437"/>
      <c r="E99" s="437"/>
      <c r="F99" s="437"/>
      <c r="G99" s="437"/>
      <c r="H99" s="437"/>
      <c r="I99" s="437"/>
      <c r="J99" s="437"/>
      <c r="K99" s="438"/>
    </row>
    <row r="100" spans="1:11" ht="20.25" customHeight="1">
      <c r="A100" s="73"/>
      <c r="B100" s="436"/>
      <c r="C100" s="437"/>
      <c r="D100" s="437"/>
      <c r="E100" s="437"/>
      <c r="F100" s="437"/>
      <c r="G100" s="437"/>
      <c r="H100" s="437"/>
      <c r="I100" s="437"/>
      <c r="J100" s="437"/>
      <c r="K100" s="438"/>
    </row>
    <row r="101" spans="1:11" ht="20.25" customHeight="1">
      <c r="A101" s="73"/>
      <c r="B101" s="436"/>
      <c r="C101" s="437"/>
      <c r="D101" s="437"/>
      <c r="E101" s="437"/>
      <c r="F101" s="437"/>
      <c r="G101" s="437"/>
      <c r="H101" s="437"/>
      <c r="I101" s="437"/>
      <c r="J101" s="437"/>
      <c r="K101" s="438"/>
    </row>
    <row r="102" spans="1:11" ht="20.25" customHeight="1">
      <c r="A102" s="73"/>
      <c r="B102" s="436"/>
      <c r="C102" s="437"/>
      <c r="D102" s="437"/>
      <c r="E102" s="437"/>
      <c r="F102" s="437"/>
      <c r="G102" s="437"/>
      <c r="H102" s="437"/>
      <c r="I102" s="437"/>
      <c r="J102" s="437"/>
      <c r="K102" s="438"/>
    </row>
    <row r="103" spans="1:11" ht="20.25" customHeight="1">
      <c r="A103" s="73"/>
      <c r="B103" s="436"/>
      <c r="C103" s="437"/>
      <c r="D103" s="437"/>
      <c r="E103" s="437"/>
      <c r="F103" s="437"/>
      <c r="G103" s="437"/>
      <c r="H103" s="437"/>
      <c r="I103" s="437"/>
      <c r="J103" s="437"/>
      <c r="K103" s="438"/>
    </row>
    <row r="104" spans="1:11" ht="20.25" customHeight="1">
      <c r="A104" s="73"/>
      <c r="B104" s="436"/>
      <c r="C104" s="437"/>
      <c r="D104" s="437"/>
      <c r="E104" s="437"/>
      <c r="F104" s="437"/>
      <c r="G104" s="437"/>
      <c r="H104" s="437"/>
      <c r="I104" s="437"/>
      <c r="J104" s="437"/>
      <c r="K104" s="438"/>
    </row>
    <row r="105" spans="1:11" ht="20.25" customHeight="1">
      <c r="A105" s="73"/>
      <c r="B105" s="436"/>
      <c r="C105" s="437"/>
      <c r="D105" s="437"/>
      <c r="E105" s="437"/>
      <c r="F105" s="437"/>
      <c r="G105" s="437"/>
      <c r="H105" s="437"/>
      <c r="I105" s="437"/>
      <c r="J105" s="437"/>
      <c r="K105" s="438"/>
    </row>
    <row r="106" spans="1:11" ht="20.25" customHeight="1">
      <c r="A106" s="73"/>
      <c r="B106" s="436"/>
      <c r="C106" s="437"/>
      <c r="D106" s="437"/>
      <c r="E106" s="437"/>
      <c r="F106" s="437"/>
      <c r="G106" s="437"/>
      <c r="H106" s="437"/>
      <c r="I106" s="437"/>
      <c r="J106" s="437"/>
      <c r="K106" s="438"/>
    </row>
    <row r="107" spans="1:11" ht="20.25" customHeight="1">
      <c r="A107" s="73"/>
      <c r="B107" s="436"/>
      <c r="C107" s="437"/>
      <c r="D107" s="437"/>
      <c r="E107" s="437"/>
      <c r="F107" s="437"/>
      <c r="G107" s="437"/>
      <c r="H107" s="437"/>
      <c r="I107" s="437"/>
      <c r="J107" s="437"/>
      <c r="K107" s="438"/>
    </row>
    <row r="108" spans="1:11" ht="20.25" customHeight="1">
      <c r="A108" s="73"/>
      <c r="B108" s="436"/>
      <c r="C108" s="437"/>
      <c r="D108" s="437"/>
      <c r="E108" s="437"/>
      <c r="F108" s="437"/>
      <c r="G108" s="437"/>
      <c r="H108" s="437"/>
      <c r="I108" s="437"/>
      <c r="J108" s="437"/>
      <c r="K108" s="438"/>
    </row>
    <row r="109" spans="1:11" ht="20.25" customHeight="1">
      <c r="A109" s="73"/>
      <c r="B109" s="436"/>
      <c r="C109" s="437"/>
      <c r="D109" s="437"/>
      <c r="E109" s="437"/>
      <c r="F109" s="437"/>
      <c r="G109" s="437"/>
      <c r="H109" s="437"/>
      <c r="I109" s="437"/>
      <c r="J109" s="437"/>
      <c r="K109" s="438"/>
    </row>
    <row r="110" spans="1:11" ht="20.25" customHeight="1">
      <c r="A110" s="73"/>
      <c r="B110" s="436"/>
      <c r="C110" s="437"/>
      <c r="D110" s="437"/>
      <c r="E110" s="437"/>
      <c r="F110" s="437"/>
      <c r="G110" s="437"/>
      <c r="H110" s="437"/>
      <c r="I110" s="437"/>
      <c r="J110" s="437"/>
      <c r="K110" s="438"/>
    </row>
    <row r="111" spans="1:11" ht="20.25" customHeight="1">
      <c r="A111" s="73"/>
      <c r="B111" s="436"/>
      <c r="C111" s="437"/>
      <c r="D111" s="437"/>
      <c r="E111" s="437"/>
      <c r="F111" s="437"/>
      <c r="G111" s="437"/>
      <c r="H111" s="437"/>
      <c r="I111" s="437"/>
      <c r="J111" s="437"/>
      <c r="K111" s="438"/>
    </row>
    <row r="112" spans="1:11" ht="20.25" customHeight="1">
      <c r="A112" s="73"/>
      <c r="B112" s="436"/>
      <c r="C112" s="437"/>
      <c r="D112" s="437"/>
      <c r="E112" s="437"/>
      <c r="F112" s="437"/>
      <c r="G112" s="437"/>
      <c r="H112" s="437"/>
      <c r="I112" s="437"/>
      <c r="J112" s="437"/>
      <c r="K112" s="438"/>
    </row>
    <row r="113" spans="1:11" ht="20.25" customHeight="1">
      <c r="A113" s="74"/>
      <c r="B113" s="445"/>
      <c r="C113" s="446"/>
      <c r="D113" s="446"/>
      <c r="E113" s="446"/>
      <c r="F113" s="446"/>
      <c r="G113" s="446"/>
      <c r="H113" s="446"/>
      <c r="I113" s="446"/>
      <c r="J113" s="446"/>
      <c r="K113" s="447"/>
    </row>
  </sheetData>
  <customSheetViews>
    <customSheetView guid="{3E35AAB7-4578-42FA-82DC-9186684AD379}" showPageBreaks="1" fitToPage="1" printArea="1">
      <selection activeCell="B7" sqref="B7:K7"/>
      <pageMargins left="0.70866141732283472" right="0.70866141732283472" top="0.74803149606299213" bottom="0.74803149606299213" header="0.31496062992125984" footer="0.31496062992125984"/>
      <pageSetup paperSize="9" scale="92" fitToHeight="0" orientation="portrait" r:id="rId1"/>
      <headerFooter>
        <oddHeader>&amp;RNo.&amp;P</oddHeader>
      </headerFooter>
    </customSheetView>
    <customSheetView guid="{3F53AC2D-B85F-4157-BF89-65B24AE7942F}" scale="80" showPageBreaks="1" fitToPage="1" printArea="1" view="pageBreakPreview">
      <selection activeCell="B7" sqref="B7:K7"/>
      <pageMargins left="0.70866141732283472" right="0.70866141732283472" top="0.74803149606299213" bottom="0.74803149606299213" header="0.31496062992125984" footer="0.31496062992125984"/>
      <pageSetup paperSize="9" scale="92" fitToHeight="0" orientation="portrait" r:id="rId2"/>
      <headerFooter>
        <oddHeader>&amp;RNo.&amp;P</oddHeader>
      </headerFooter>
    </customSheetView>
  </customSheetViews>
  <mergeCells count="112">
    <mergeCell ref="B110:K110"/>
    <mergeCell ref="B111:K111"/>
    <mergeCell ref="B112:K112"/>
    <mergeCell ref="B113:K113"/>
    <mergeCell ref="B104:K104"/>
    <mergeCell ref="B105:K105"/>
    <mergeCell ref="B106:K106"/>
    <mergeCell ref="B107:K107"/>
    <mergeCell ref="B108:K108"/>
    <mergeCell ref="B109:K109"/>
    <mergeCell ref="B98:K98"/>
    <mergeCell ref="B99:K99"/>
    <mergeCell ref="B100:K100"/>
    <mergeCell ref="B101:K101"/>
    <mergeCell ref="B102:K102"/>
    <mergeCell ref="B103:K103"/>
    <mergeCell ref="B92:K92"/>
    <mergeCell ref="B93:K93"/>
    <mergeCell ref="B94:K94"/>
    <mergeCell ref="B95:K95"/>
    <mergeCell ref="B96:K96"/>
    <mergeCell ref="B97:K97"/>
    <mergeCell ref="B86:K86"/>
    <mergeCell ref="B87:K87"/>
    <mergeCell ref="B88:K88"/>
    <mergeCell ref="B89:K89"/>
    <mergeCell ref="B90:K90"/>
    <mergeCell ref="B91:K91"/>
    <mergeCell ref="B80:K80"/>
    <mergeCell ref="B81:K81"/>
    <mergeCell ref="B82:K82"/>
    <mergeCell ref="B83:K83"/>
    <mergeCell ref="B84:K84"/>
    <mergeCell ref="B85:K85"/>
    <mergeCell ref="B74:K74"/>
    <mergeCell ref="B75:K75"/>
    <mergeCell ref="B78:K78"/>
    <mergeCell ref="B79:K79"/>
    <mergeCell ref="B71:K71"/>
    <mergeCell ref="B72:K72"/>
    <mergeCell ref="B73:K73"/>
    <mergeCell ref="B76:K76"/>
    <mergeCell ref="B77:K77"/>
    <mergeCell ref="B65:K65"/>
    <mergeCell ref="B66:K66"/>
    <mergeCell ref="B67:K67"/>
    <mergeCell ref="B68:K68"/>
    <mergeCell ref="B69:K69"/>
    <mergeCell ref="B70:K70"/>
    <mergeCell ref="B59:K59"/>
    <mergeCell ref="B60:K60"/>
    <mergeCell ref="B61:K61"/>
    <mergeCell ref="B62:K62"/>
    <mergeCell ref="B63:K63"/>
    <mergeCell ref="B64:K64"/>
    <mergeCell ref="B53:K53"/>
    <mergeCell ref="B54:K54"/>
    <mergeCell ref="B55:K55"/>
    <mergeCell ref="B56:K56"/>
    <mergeCell ref="B57:K57"/>
    <mergeCell ref="B58:K58"/>
    <mergeCell ref="B47:K47"/>
    <mergeCell ref="B48:K48"/>
    <mergeCell ref="B49:K49"/>
    <mergeCell ref="B50:K50"/>
    <mergeCell ref="B51:K51"/>
    <mergeCell ref="B52:K52"/>
    <mergeCell ref="B43:K43"/>
    <mergeCell ref="B42:K42"/>
    <mergeCell ref="B44:K44"/>
    <mergeCell ref="B45:K45"/>
    <mergeCell ref="B46:K46"/>
    <mergeCell ref="B38:K38"/>
    <mergeCell ref="B39:K39"/>
    <mergeCell ref="B40:K40"/>
    <mergeCell ref="B41:K41"/>
    <mergeCell ref="B32:K32"/>
    <mergeCell ref="B33:K33"/>
    <mergeCell ref="B34:K34"/>
    <mergeCell ref="B35:K35"/>
    <mergeCell ref="B36:K36"/>
    <mergeCell ref="B37:K37"/>
    <mergeCell ref="B26:K26"/>
    <mergeCell ref="B27:K27"/>
    <mergeCell ref="B28:K28"/>
    <mergeCell ref="B29:K29"/>
    <mergeCell ref="B30:K30"/>
    <mergeCell ref="B31:K31"/>
    <mergeCell ref="B20:K20"/>
    <mergeCell ref="B21:K21"/>
    <mergeCell ref="B22:K22"/>
    <mergeCell ref="B23:K23"/>
    <mergeCell ref="B24:K24"/>
    <mergeCell ref="B25:K25"/>
    <mergeCell ref="B14:K14"/>
    <mergeCell ref="B15:K15"/>
    <mergeCell ref="B16:K16"/>
    <mergeCell ref="B17:K17"/>
    <mergeCell ref="B18:K18"/>
    <mergeCell ref="B19:K19"/>
    <mergeCell ref="B3:F3"/>
    <mergeCell ref="A1:K1"/>
    <mergeCell ref="B8:K8"/>
    <mergeCell ref="B9:K9"/>
    <mergeCell ref="B10:K10"/>
    <mergeCell ref="B11:K11"/>
    <mergeCell ref="B12:K12"/>
    <mergeCell ref="B13:K13"/>
    <mergeCell ref="I4:K4"/>
    <mergeCell ref="B5:K5"/>
    <mergeCell ref="B6:K6"/>
    <mergeCell ref="B7:K7"/>
  </mergeCells>
  <phoneticPr fontId="5"/>
  <conditionalFormatting sqref="I4:K4">
    <cfRule type="cellIs" dxfId="26" priority="1" operator="equal">
      <formula>""</formula>
    </cfRule>
  </conditionalFormatting>
  <pageMargins left="0.70866141732283472" right="0.70866141732283472" top="0.74803149606299213" bottom="0.74803149606299213" header="0.31496062992125984" footer="0.31496062992125984"/>
  <pageSetup paperSize="9" scale="92" fitToHeight="0" orientation="portrait" r:id="rId3"/>
  <headerFooter>
    <oddHeader>&amp;RNo.&amp;P</oddHeader>
  </headerFooter>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P66"/>
  <sheetViews>
    <sheetView showZeros="0" zoomScaleNormal="100" zoomScaleSheetLayoutView="70" zoomScalePageLayoutView="80" workbookViewId="0">
      <selection sqref="A1:AF1"/>
    </sheetView>
  </sheetViews>
  <sheetFormatPr defaultColWidth="3.26953125" defaultRowHeight="14"/>
  <cols>
    <col min="1" max="2" width="3.26953125" style="135"/>
    <col min="3" max="3" width="4.90625" style="135" customWidth="1"/>
    <col min="4" max="24" width="3.26953125" style="135"/>
    <col min="25" max="25" width="5.08984375" style="135" customWidth="1"/>
    <col min="26" max="34" width="3.26953125" style="135"/>
    <col min="35" max="36" width="17.36328125" style="135" customWidth="1"/>
    <col min="37" max="37" width="3.26953125" style="135"/>
    <col min="38" max="38" width="3.26953125" style="135" customWidth="1"/>
    <col min="39" max="16384" width="3.26953125" style="135"/>
  </cols>
  <sheetData>
    <row r="1" spans="1:42" ht="14.5" thickBot="1">
      <c r="A1" s="520" t="s">
        <v>999</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row>
    <row r="2" spans="1:42" ht="24" customHeight="1" thickTop="1">
      <c r="A2" s="500" t="str">
        <f>"CV for application of"&amp;" "&amp;'Data Entry Sheet for submission'!C28&amp;" ,Waseda University"</f>
        <v>CV for application of ※Please select. ,Waseda University</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115"/>
      <c r="AH2" s="115"/>
      <c r="AI2" s="136" t="s">
        <v>1000</v>
      </c>
      <c r="AJ2" s="137"/>
    </row>
    <row r="3" spans="1:42" ht="14.5" thickBot="1">
      <c r="A3" s="115"/>
      <c r="B3" s="116"/>
      <c r="C3" s="115"/>
      <c r="D3" s="115"/>
      <c r="E3" s="115"/>
      <c r="F3" s="115"/>
      <c r="G3" s="115"/>
      <c r="H3" s="115"/>
      <c r="I3" s="115"/>
      <c r="J3" s="115"/>
      <c r="K3" s="115"/>
      <c r="L3" s="115"/>
      <c r="M3" s="115"/>
      <c r="N3" s="115"/>
      <c r="O3" s="115"/>
      <c r="P3" s="115"/>
      <c r="Q3" s="115"/>
      <c r="R3" s="115"/>
      <c r="S3" s="115"/>
      <c r="T3" s="115"/>
      <c r="U3" s="115"/>
      <c r="V3" s="115"/>
      <c r="W3" s="115"/>
      <c r="X3" s="115"/>
      <c r="Y3" s="115"/>
      <c r="AA3" s="114" t="s">
        <v>1753</v>
      </c>
      <c r="AB3" s="448" t="s">
        <v>1752</v>
      </c>
      <c r="AC3" s="448"/>
      <c r="AD3" s="448"/>
      <c r="AE3" s="448"/>
      <c r="AF3" s="448"/>
      <c r="AG3" s="115"/>
      <c r="AH3" s="115"/>
      <c r="AI3" s="138" t="s">
        <v>1001</v>
      </c>
      <c r="AJ3" s="139" t="s">
        <v>1002</v>
      </c>
    </row>
    <row r="4" spans="1:42" ht="14.5" thickTop="1">
      <c r="A4" s="115"/>
      <c r="B4" s="116"/>
      <c r="C4" s="115"/>
      <c r="D4" s="115"/>
      <c r="E4" s="115"/>
      <c r="F4" s="115"/>
      <c r="G4" s="115"/>
      <c r="H4" s="115"/>
      <c r="I4" s="115"/>
      <c r="J4" s="115"/>
      <c r="K4" s="115"/>
      <c r="L4" s="115"/>
      <c r="M4" s="115"/>
      <c r="N4" s="115"/>
      <c r="O4" s="115"/>
      <c r="P4" s="115"/>
      <c r="Q4" s="115"/>
      <c r="R4" s="115"/>
      <c r="S4" s="115"/>
      <c r="T4" s="115"/>
      <c r="U4" s="115"/>
      <c r="V4" s="114"/>
      <c r="W4" s="114"/>
      <c r="X4" s="117"/>
      <c r="Y4" s="114"/>
      <c r="Z4" s="114"/>
      <c r="AA4" s="117"/>
      <c r="AB4" s="114"/>
      <c r="AC4" s="114"/>
      <c r="AD4" s="117"/>
      <c r="AE4" s="118"/>
      <c r="AF4" s="118"/>
      <c r="AG4" s="115"/>
      <c r="AH4" s="115"/>
      <c r="AI4" s="119"/>
    </row>
    <row r="5" spans="1:42" ht="14.25" customHeight="1">
      <c r="A5" s="592"/>
      <c r="B5" s="593"/>
      <c r="C5" s="594"/>
      <c r="D5" s="231" t="s">
        <v>1134</v>
      </c>
      <c r="E5" s="232"/>
      <c r="F5" s="232"/>
      <c r="G5" s="232"/>
      <c r="H5" s="232"/>
      <c r="I5" s="232"/>
      <c r="J5" s="232"/>
      <c r="K5" s="232"/>
      <c r="L5" s="232"/>
      <c r="M5" s="233"/>
      <c r="N5" s="231" t="s">
        <v>1135</v>
      </c>
      <c r="O5" s="232"/>
      <c r="P5" s="232"/>
      <c r="Q5" s="232"/>
      <c r="R5" s="232"/>
      <c r="S5" s="232"/>
      <c r="T5" s="232"/>
      <c r="U5" s="232"/>
      <c r="V5" s="232"/>
      <c r="W5" s="233"/>
      <c r="X5" s="576" t="s">
        <v>1010</v>
      </c>
      <c r="Y5" s="576"/>
      <c r="Z5" s="583"/>
      <c r="AA5" s="584"/>
      <c r="AB5" s="584"/>
      <c r="AC5" s="584"/>
      <c r="AD5" s="584"/>
      <c r="AE5" s="584"/>
      <c r="AF5" s="585"/>
    </row>
    <row r="6" spans="1:42" ht="30.75" customHeight="1">
      <c r="A6" s="595" t="s">
        <v>1003</v>
      </c>
      <c r="B6" s="496"/>
      <c r="C6" s="497"/>
      <c r="D6" s="537">
        <f>'Data Entry Sheet for submission'!C7</f>
        <v>0</v>
      </c>
      <c r="E6" s="538"/>
      <c r="F6" s="538"/>
      <c r="G6" s="538"/>
      <c r="H6" s="538"/>
      <c r="I6" s="538"/>
      <c r="J6" s="538"/>
      <c r="K6" s="538"/>
      <c r="L6" s="538"/>
      <c r="M6" s="539"/>
      <c r="N6" s="537">
        <f>'Data Entry Sheet for submission'!E7</f>
        <v>0</v>
      </c>
      <c r="O6" s="538"/>
      <c r="P6" s="538"/>
      <c r="Q6" s="538"/>
      <c r="R6" s="538"/>
      <c r="S6" s="538"/>
      <c r="T6" s="538"/>
      <c r="U6" s="538"/>
      <c r="V6" s="538"/>
      <c r="W6" s="539"/>
      <c r="X6" s="576"/>
      <c r="Y6" s="576"/>
      <c r="Z6" s="586"/>
      <c r="AA6" s="587"/>
      <c r="AB6" s="587"/>
      <c r="AC6" s="587"/>
      <c r="AD6" s="587"/>
      <c r="AE6" s="587"/>
      <c r="AF6" s="588"/>
    </row>
    <row r="7" spans="1:42" ht="41.25" customHeight="1">
      <c r="A7" s="595" t="s">
        <v>1004</v>
      </c>
      <c r="B7" s="496"/>
      <c r="C7" s="497"/>
      <c r="D7" s="537" t="str">
        <f>IF(ISBLANK('Data Entry Sheet for submission'!C6),"",'Data Entry Sheet for submission'!C6)</f>
        <v/>
      </c>
      <c r="E7" s="538"/>
      <c r="F7" s="538"/>
      <c r="G7" s="538"/>
      <c r="H7" s="538"/>
      <c r="I7" s="538"/>
      <c r="J7" s="538"/>
      <c r="K7" s="538"/>
      <c r="L7" s="538"/>
      <c r="M7" s="539"/>
      <c r="N7" s="537" t="str">
        <f>IF(ISBLANK('Data Entry Sheet for submission'!E6),"",'Data Entry Sheet for submission'!E6)</f>
        <v/>
      </c>
      <c r="O7" s="538"/>
      <c r="P7" s="538"/>
      <c r="Q7" s="538"/>
      <c r="R7" s="538"/>
      <c r="S7" s="538"/>
      <c r="T7" s="538"/>
      <c r="U7" s="538"/>
      <c r="V7" s="538"/>
      <c r="W7" s="539"/>
      <c r="X7" s="576"/>
      <c r="Y7" s="576"/>
      <c r="Z7" s="586"/>
      <c r="AA7" s="587"/>
      <c r="AB7" s="587"/>
      <c r="AC7" s="587"/>
      <c r="AD7" s="587"/>
      <c r="AE7" s="587"/>
      <c r="AF7" s="588"/>
    </row>
    <row r="8" spans="1:42" ht="24.75" customHeight="1">
      <c r="A8" s="595" t="s">
        <v>1005</v>
      </c>
      <c r="B8" s="496"/>
      <c r="C8" s="497"/>
      <c r="D8" s="537" t="str">
        <f>UPPER('Data Entry Sheet for submission'!C8)</f>
        <v/>
      </c>
      <c r="E8" s="538"/>
      <c r="F8" s="538"/>
      <c r="G8" s="538"/>
      <c r="H8" s="538"/>
      <c r="I8" s="538"/>
      <c r="J8" s="538"/>
      <c r="K8" s="538"/>
      <c r="L8" s="538"/>
      <c r="M8" s="539"/>
      <c r="N8" s="537" t="str">
        <f>PROPER('Data Entry Sheet for submission'!E8)</f>
        <v/>
      </c>
      <c r="O8" s="538"/>
      <c r="P8" s="538"/>
      <c r="Q8" s="538"/>
      <c r="R8" s="538"/>
      <c r="S8" s="538"/>
      <c r="T8" s="538"/>
      <c r="U8" s="538"/>
      <c r="V8" s="538"/>
      <c r="W8" s="539"/>
      <c r="X8" s="576"/>
      <c r="Y8" s="576"/>
      <c r="Z8" s="589"/>
      <c r="AA8" s="590"/>
      <c r="AB8" s="590"/>
      <c r="AC8" s="590"/>
      <c r="AD8" s="590"/>
      <c r="AE8" s="590"/>
      <c r="AF8" s="591"/>
    </row>
    <row r="9" spans="1:42">
      <c r="A9" s="495" t="s">
        <v>1006</v>
      </c>
      <c r="B9" s="496"/>
      <c r="C9" s="497"/>
      <c r="D9" s="552">
        <f>'Data Entry Sheet for submission'!D9</f>
        <v>0</v>
      </c>
      <c r="E9" s="553"/>
      <c r="F9" s="553"/>
      <c r="G9" s="553"/>
      <c r="H9" s="554"/>
      <c r="I9" s="608" t="s">
        <v>1008</v>
      </c>
      <c r="J9" s="608"/>
      <c r="K9" s="609" t="s">
        <v>918</v>
      </c>
      <c r="L9" s="609"/>
      <c r="M9" s="609"/>
      <c r="N9" s="609"/>
      <c r="O9" s="609"/>
    </row>
    <row r="10" spans="1:42">
      <c r="A10" s="521" t="s">
        <v>1007</v>
      </c>
      <c r="B10" s="522"/>
      <c r="C10" s="523"/>
      <c r="D10" s="599" t="str">
        <f>'Application_Written Oath'!H8&amp;'Application_Written Oath'!I8&amp;'Application_Written Oath'!J8&amp;'Application_Written Oath'!K8</f>
        <v>〒-</v>
      </c>
      <c r="E10" s="600"/>
      <c r="F10" s="600"/>
      <c r="G10" s="600"/>
      <c r="H10" s="601"/>
      <c r="X10" s="555" t="s">
        <v>1011</v>
      </c>
      <c r="Y10" s="556"/>
      <c r="Z10" s="557"/>
      <c r="AA10" s="561" t="str">
        <f>'Data Entry Sheet for submission'!F9</f>
        <v>※Please select.</v>
      </c>
      <c r="AB10" s="562"/>
      <c r="AC10" s="562"/>
      <c r="AD10" s="562"/>
      <c r="AE10" s="562"/>
      <c r="AF10" s="563"/>
    </row>
    <row r="11" spans="1:42" ht="14.25" customHeight="1">
      <c r="A11" s="524"/>
      <c r="B11" s="525"/>
      <c r="C11" s="526"/>
      <c r="D11" s="602">
        <f>'Application_Written Oath'!H9</f>
        <v>0</v>
      </c>
      <c r="E11" s="603"/>
      <c r="F11" s="603"/>
      <c r="G11" s="603"/>
      <c r="H11" s="603"/>
      <c r="I11" s="603"/>
      <c r="J11" s="603"/>
      <c r="K11" s="603"/>
      <c r="L11" s="603"/>
      <c r="M11" s="603"/>
      <c r="N11" s="603"/>
      <c r="O11" s="603"/>
      <c r="P11" s="603"/>
      <c r="Q11" s="603"/>
      <c r="R11" s="603"/>
      <c r="S11" s="603"/>
      <c r="T11" s="603"/>
      <c r="U11" s="603"/>
      <c r="V11" s="603"/>
      <c r="W11" s="604"/>
      <c r="X11" s="558"/>
      <c r="Y11" s="559"/>
      <c r="Z11" s="560"/>
      <c r="AA11" s="564"/>
      <c r="AB11" s="565"/>
      <c r="AC11" s="565"/>
      <c r="AD11" s="565"/>
      <c r="AE11" s="565"/>
      <c r="AF11" s="566"/>
    </row>
    <row r="12" spans="1:42">
      <c r="A12" s="524"/>
      <c r="B12" s="525"/>
      <c r="C12" s="526"/>
      <c r="D12" s="605"/>
      <c r="E12" s="606"/>
      <c r="F12" s="606"/>
      <c r="G12" s="606"/>
      <c r="H12" s="606"/>
      <c r="I12" s="606"/>
      <c r="J12" s="606"/>
      <c r="K12" s="606"/>
      <c r="L12" s="606"/>
      <c r="M12" s="606"/>
      <c r="N12" s="606"/>
      <c r="O12" s="606"/>
      <c r="P12" s="606"/>
      <c r="Q12" s="606"/>
      <c r="R12" s="606"/>
      <c r="S12" s="606"/>
      <c r="T12" s="606"/>
      <c r="U12" s="606"/>
      <c r="V12" s="606"/>
      <c r="W12" s="607"/>
      <c r="X12" s="567" t="s">
        <v>1012</v>
      </c>
      <c r="Y12" s="568"/>
      <c r="Z12" s="569"/>
      <c r="AA12" s="561" t="str">
        <f>IF(VLOOKUP('Data Entry Sheet for submission'!C10,入力タブ!AD:AE,2,FALSE)=99,'Data Entry Sheet for submission'!E10,'Data Entry Sheet for submission'!C10)</f>
        <v>※Please select.</v>
      </c>
      <c r="AB12" s="562"/>
      <c r="AC12" s="562"/>
      <c r="AD12" s="562"/>
      <c r="AE12" s="562"/>
      <c r="AF12" s="563"/>
    </row>
    <row r="13" spans="1:42" s="174" customFormat="1">
      <c r="A13" s="495" t="s">
        <v>1759</v>
      </c>
      <c r="B13" s="496"/>
      <c r="C13" s="497"/>
      <c r="D13" s="610"/>
      <c r="E13" s="611"/>
      <c r="F13" s="611"/>
      <c r="G13" s="611"/>
      <c r="H13" s="611"/>
      <c r="I13" s="611"/>
      <c r="J13" s="611"/>
      <c r="K13" s="611"/>
      <c r="L13" s="611"/>
      <c r="M13" s="611"/>
      <c r="N13" s="611"/>
      <c r="O13" s="611"/>
      <c r="P13" s="611"/>
      <c r="Q13" s="611"/>
      <c r="R13" s="611"/>
      <c r="S13" s="611"/>
      <c r="T13" s="611"/>
      <c r="U13" s="611"/>
      <c r="V13" s="611"/>
      <c r="W13" s="612"/>
      <c r="X13" s="567"/>
      <c r="Y13" s="568"/>
      <c r="Z13" s="569"/>
      <c r="AA13" s="573"/>
      <c r="AB13" s="574"/>
      <c r="AC13" s="574"/>
      <c r="AD13" s="574"/>
      <c r="AE13" s="574"/>
      <c r="AF13" s="575"/>
    </row>
    <row r="14" spans="1:42">
      <c r="A14" s="495" t="s">
        <v>76</v>
      </c>
      <c r="B14" s="496"/>
      <c r="C14" s="497"/>
      <c r="D14" s="596">
        <f>IF(ISBLANK('Data Entry Sheet for submission'!D11),'Data Entry Sheet for submission'!D12,'Data Entry Sheet for submission'!D11)</f>
        <v>0</v>
      </c>
      <c r="E14" s="597"/>
      <c r="F14" s="597"/>
      <c r="G14" s="597"/>
      <c r="H14" s="597"/>
      <c r="I14" s="597"/>
      <c r="J14" s="597"/>
      <c r="K14" s="597"/>
      <c r="L14" s="597"/>
      <c r="M14" s="597"/>
      <c r="N14" s="597"/>
      <c r="O14" s="597"/>
      <c r="P14" s="597"/>
      <c r="Q14" s="597"/>
      <c r="R14" s="597"/>
      <c r="S14" s="597"/>
      <c r="T14" s="597"/>
      <c r="U14" s="597"/>
      <c r="V14" s="597"/>
      <c r="W14" s="598"/>
      <c r="X14" s="570"/>
      <c r="Y14" s="571"/>
      <c r="Z14" s="572"/>
      <c r="AA14" s="564"/>
      <c r="AB14" s="565"/>
      <c r="AC14" s="565"/>
      <c r="AD14" s="565"/>
      <c r="AE14" s="565"/>
      <c r="AF14" s="566"/>
      <c r="AG14" s="120"/>
      <c r="AH14" s="120"/>
      <c r="AI14" s="120"/>
      <c r="AJ14" s="120"/>
      <c r="AK14" s="120"/>
      <c r="AL14" s="120"/>
      <c r="AM14" s="120"/>
      <c r="AN14" s="120"/>
      <c r="AO14" s="120"/>
      <c r="AP14" s="120"/>
    </row>
    <row r="16" spans="1:42" ht="18" thickBot="1">
      <c r="A16" s="176" t="s">
        <v>1089</v>
      </c>
      <c r="B16" s="176"/>
      <c r="C16" s="175"/>
      <c r="D16" s="174" t="s">
        <v>1090</v>
      </c>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row>
    <row r="17" spans="1:35">
      <c r="A17" s="502" t="s">
        <v>1018</v>
      </c>
      <c r="B17" s="503"/>
      <c r="C17" s="503"/>
      <c r="D17" s="531"/>
      <c r="E17" s="532"/>
      <c r="F17" s="532"/>
      <c r="G17" s="532"/>
      <c r="H17" s="532"/>
      <c r="I17" s="532"/>
      <c r="J17" s="532"/>
      <c r="K17" s="532"/>
      <c r="L17" s="532"/>
      <c r="M17" s="532"/>
      <c r="N17" s="532"/>
      <c r="O17" s="532"/>
      <c r="P17" s="532"/>
      <c r="Q17" s="532"/>
      <c r="R17" s="532"/>
      <c r="S17" s="532"/>
      <c r="T17" s="532"/>
      <c r="U17" s="532"/>
      <c r="V17" s="533"/>
      <c r="W17" s="549"/>
      <c r="X17" s="549"/>
      <c r="Y17" s="245" t="s">
        <v>1013</v>
      </c>
      <c r="Z17" s="549"/>
      <c r="AA17" s="549"/>
      <c r="AB17" s="141" t="s">
        <v>1014</v>
      </c>
      <c r="AC17" s="577"/>
      <c r="AD17" s="578"/>
      <c r="AE17" s="578"/>
      <c r="AF17" s="579"/>
      <c r="AG17" s="115"/>
      <c r="AH17" s="115"/>
      <c r="AI17" s="115"/>
    </row>
    <row r="18" spans="1:35">
      <c r="A18" s="472"/>
      <c r="B18" s="473"/>
      <c r="C18" s="473"/>
      <c r="D18" s="534"/>
      <c r="E18" s="535"/>
      <c r="F18" s="535"/>
      <c r="G18" s="535"/>
      <c r="H18" s="535"/>
      <c r="I18" s="535"/>
      <c r="J18" s="535"/>
      <c r="K18" s="535"/>
      <c r="L18" s="535"/>
      <c r="M18" s="535"/>
      <c r="N18" s="535"/>
      <c r="O18" s="535"/>
      <c r="P18" s="535"/>
      <c r="Q18" s="535"/>
      <c r="R18" s="535"/>
      <c r="S18" s="535"/>
      <c r="T18" s="535"/>
      <c r="U18" s="535"/>
      <c r="V18" s="536"/>
      <c r="W18" s="465"/>
      <c r="X18" s="465"/>
      <c r="Y18" s="122" t="s">
        <v>1013</v>
      </c>
      <c r="Z18" s="465"/>
      <c r="AA18" s="465"/>
      <c r="AB18" s="143" t="s">
        <v>1014</v>
      </c>
      <c r="AC18" s="580"/>
      <c r="AD18" s="581"/>
      <c r="AE18" s="581"/>
      <c r="AF18" s="582"/>
      <c r="AG18" s="115"/>
      <c r="AH18" s="115"/>
      <c r="AI18" s="115"/>
    </row>
    <row r="19" spans="1:35" ht="14.25" customHeight="1">
      <c r="A19" s="472" t="s">
        <v>1019</v>
      </c>
      <c r="B19" s="473"/>
      <c r="C19" s="473"/>
      <c r="D19" s="510" t="s">
        <v>1756</v>
      </c>
      <c r="E19" s="511"/>
      <c r="F19" s="511"/>
      <c r="G19" s="511"/>
      <c r="H19" s="511"/>
      <c r="I19" s="511"/>
      <c r="J19" s="511"/>
      <c r="K19" s="511"/>
      <c r="L19" s="511"/>
      <c r="M19" s="511"/>
      <c r="N19" s="511"/>
      <c r="O19" s="511"/>
      <c r="P19" s="511"/>
      <c r="Q19" s="511"/>
      <c r="R19" s="511"/>
      <c r="S19" s="511"/>
      <c r="T19" s="511"/>
      <c r="U19" s="511"/>
      <c r="V19" s="512"/>
      <c r="W19" s="465"/>
      <c r="X19" s="465"/>
      <c r="Y19" s="122" t="s">
        <v>1013</v>
      </c>
      <c r="Z19" s="465"/>
      <c r="AA19" s="465"/>
      <c r="AB19" s="143" t="s">
        <v>1014</v>
      </c>
      <c r="AC19" s="504" t="s">
        <v>918</v>
      </c>
      <c r="AD19" s="505"/>
      <c r="AE19" s="505"/>
      <c r="AF19" s="506"/>
      <c r="AG19" s="115"/>
    </row>
    <row r="20" spans="1:35" ht="13.5" customHeight="1">
      <c r="A20" s="472"/>
      <c r="B20" s="473"/>
      <c r="C20" s="473"/>
      <c r="D20" s="513"/>
      <c r="E20" s="514"/>
      <c r="F20" s="514"/>
      <c r="G20" s="514"/>
      <c r="H20" s="514"/>
      <c r="I20" s="514"/>
      <c r="J20" s="514"/>
      <c r="K20" s="514"/>
      <c r="L20" s="514"/>
      <c r="M20" s="514"/>
      <c r="N20" s="514"/>
      <c r="O20" s="514"/>
      <c r="P20" s="514"/>
      <c r="Q20" s="514"/>
      <c r="R20" s="514"/>
      <c r="S20" s="514"/>
      <c r="T20" s="514"/>
      <c r="U20" s="514"/>
      <c r="V20" s="515"/>
      <c r="W20" s="465"/>
      <c r="X20" s="465"/>
      <c r="Y20" s="122" t="s">
        <v>1013</v>
      </c>
      <c r="Z20" s="465"/>
      <c r="AA20" s="465"/>
      <c r="AB20" s="143" t="s">
        <v>1014</v>
      </c>
      <c r="AC20" s="504" t="s">
        <v>918</v>
      </c>
      <c r="AD20" s="505"/>
      <c r="AE20" s="505"/>
      <c r="AF20" s="506"/>
      <c r="AG20" s="115"/>
    </row>
    <row r="21" spans="1:35">
      <c r="A21" s="472"/>
      <c r="B21" s="473"/>
      <c r="C21" s="473"/>
      <c r="D21" s="528"/>
      <c r="E21" s="529"/>
      <c r="F21" s="529"/>
      <c r="G21" s="529"/>
      <c r="H21" s="529"/>
      <c r="I21" s="529"/>
      <c r="J21" s="529"/>
      <c r="K21" s="529"/>
      <c r="L21" s="529"/>
      <c r="M21" s="529"/>
      <c r="N21" s="529"/>
      <c r="O21" s="529"/>
      <c r="P21" s="529"/>
      <c r="Q21" s="529"/>
      <c r="R21" s="529"/>
      <c r="S21" s="529"/>
      <c r="T21" s="529"/>
      <c r="U21" s="529"/>
      <c r="V21" s="530"/>
      <c r="W21" s="465"/>
      <c r="X21" s="465"/>
      <c r="Y21" s="122" t="s">
        <v>1013</v>
      </c>
      <c r="Z21" s="465"/>
      <c r="AA21" s="465"/>
      <c r="AB21" s="143" t="s">
        <v>1014</v>
      </c>
      <c r="AC21" s="504" t="s">
        <v>1039</v>
      </c>
      <c r="AD21" s="505"/>
      <c r="AE21" s="505"/>
      <c r="AF21" s="506"/>
      <c r="AG21" s="115"/>
    </row>
    <row r="22" spans="1:35">
      <c r="A22" s="472"/>
      <c r="B22" s="473"/>
      <c r="C22" s="473"/>
      <c r="D22" s="507"/>
      <c r="E22" s="508"/>
      <c r="F22" s="508"/>
      <c r="G22" s="508"/>
      <c r="H22" s="508"/>
      <c r="I22" s="508"/>
      <c r="J22" s="508"/>
      <c r="K22" s="508"/>
      <c r="L22" s="508"/>
      <c r="M22" s="508"/>
      <c r="N22" s="508"/>
      <c r="O22" s="508"/>
      <c r="P22" s="508"/>
      <c r="Q22" s="508"/>
      <c r="R22" s="508"/>
      <c r="S22" s="508"/>
      <c r="T22" s="508"/>
      <c r="U22" s="508"/>
      <c r="V22" s="509"/>
      <c r="W22" s="465"/>
      <c r="X22" s="465"/>
      <c r="Y22" s="122" t="s">
        <v>1013</v>
      </c>
      <c r="Z22" s="465"/>
      <c r="AA22" s="465"/>
      <c r="AB22" s="143" t="s">
        <v>1014</v>
      </c>
      <c r="AC22" s="504" t="s">
        <v>918</v>
      </c>
      <c r="AD22" s="505"/>
      <c r="AE22" s="505"/>
      <c r="AF22" s="506"/>
      <c r="AG22" s="115"/>
    </row>
    <row r="23" spans="1:35">
      <c r="A23" s="472"/>
      <c r="B23" s="473"/>
      <c r="C23" s="473"/>
      <c r="D23" s="540"/>
      <c r="E23" s="541"/>
      <c r="F23" s="541"/>
      <c r="G23" s="541"/>
      <c r="H23" s="541"/>
      <c r="I23" s="541"/>
      <c r="J23" s="541"/>
      <c r="K23" s="541"/>
      <c r="L23" s="541"/>
      <c r="M23" s="541"/>
      <c r="N23" s="541"/>
      <c r="O23" s="541"/>
      <c r="P23" s="541"/>
      <c r="Q23" s="541"/>
      <c r="R23" s="541"/>
      <c r="S23" s="541"/>
      <c r="T23" s="541"/>
      <c r="U23" s="541"/>
      <c r="V23" s="542"/>
      <c r="W23" s="465"/>
      <c r="X23" s="465"/>
      <c r="Y23" s="122" t="s">
        <v>1013</v>
      </c>
      <c r="Z23" s="465"/>
      <c r="AA23" s="465"/>
      <c r="AB23" s="143" t="s">
        <v>1014</v>
      </c>
      <c r="AC23" s="504" t="s">
        <v>918</v>
      </c>
      <c r="AD23" s="505"/>
      <c r="AE23" s="505"/>
      <c r="AF23" s="506"/>
      <c r="AG23" s="115"/>
    </row>
    <row r="24" spans="1:35">
      <c r="A24" s="472"/>
      <c r="B24" s="473"/>
      <c r="C24" s="473"/>
      <c r="D24" s="507"/>
      <c r="E24" s="508"/>
      <c r="F24" s="508"/>
      <c r="G24" s="508"/>
      <c r="H24" s="508"/>
      <c r="I24" s="508"/>
      <c r="J24" s="508"/>
      <c r="K24" s="508"/>
      <c r="L24" s="508"/>
      <c r="M24" s="508"/>
      <c r="N24" s="508"/>
      <c r="O24" s="508"/>
      <c r="P24" s="508"/>
      <c r="Q24" s="508"/>
      <c r="R24" s="508"/>
      <c r="S24" s="508"/>
      <c r="T24" s="508"/>
      <c r="U24" s="508"/>
      <c r="V24" s="509"/>
      <c r="W24" s="465"/>
      <c r="X24" s="465"/>
      <c r="Y24" s="122" t="s">
        <v>1013</v>
      </c>
      <c r="Z24" s="465"/>
      <c r="AA24" s="465"/>
      <c r="AB24" s="143" t="s">
        <v>1014</v>
      </c>
      <c r="AC24" s="504" t="s">
        <v>918</v>
      </c>
      <c r="AD24" s="505"/>
      <c r="AE24" s="505"/>
      <c r="AF24" s="506"/>
      <c r="AG24" s="115"/>
    </row>
    <row r="25" spans="1:35" ht="14.25" customHeight="1">
      <c r="A25" s="546" t="s">
        <v>1020</v>
      </c>
      <c r="B25" s="547"/>
      <c r="C25" s="547"/>
      <c r="D25" s="510" t="s">
        <v>1757</v>
      </c>
      <c r="E25" s="519"/>
      <c r="F25" s="519"/>
      <c r="G25" s="519"/>
      <c r="H25" s="519"/>
      <c r="I25" s="519"/>
      <c r="J25" s="519"/>
      <c r="K25" s="519"/>
      <c r="L25" s="519"/>
      <c r="M25" s="519"/>
      <c r="N25" s="519"/>
      <c r="O25" s="519"/>
      <c r="P25" s="519"/>
      <c r="Q25" s="519"/>
      <c r="R25" s="519"/>
      <c r="S25" s="519"/>
      <c r="T25" s="519"/>
      <c r="U25" s="519"/>
      <c r="V25" s="512"/>
      <c r="W25" s="465"/>
      <c r="X25" s="465"/>
      <c r="Y25" s="122" t="s">
        <v>1013</v>
      </c>
      <c r="Z25" s="465"/>
      <c r="AA25" s="465"/>
      <c r="AB25" s="143" t="s">
        <v>1014</v>
      </c>
      <c r="AC25" s="504" t="s">
        <v>918</v>
      </c>
      <c r="AD25" s="505"/>
      <c r="AE25" s="505"/>
      <c r="AF25" s="506"/>
      <c r="AG25" s="115"/>
    </row>
    <row r="26" spans="1:35" ht="29.25" customHeight="1">
      <c r="A26" s="548"/>
      <c r="B26" s="547"/>
      <c r="C26" s="547"/>
      <c r="D26" s="513"/>
      <c r="E26" s="514"/>
      <c r="F26" s="514"/>
      <c r="G26" s="514"/>
      <c r="H26" s="514"/>
      <c r="I26" s="514"/>
      <c r="J26" s="514"/>
      <c r="K26" s="514"/>
      <c r="L26" s="514"/>
      <c r="M26" s="514"/>
      <c r="N26" s="514"/>
      <c r="O26" s="514"/>
      <c r="P26" s="514"/>
      <c r="Q26" s="514"/>
      <c r="R26" s="514"/>
      <c r="S26" s="514"/>
      <c r="T26" s="514"/>
      <c r="U26" s="514"/>
      <c r="V26" s="515"/>
      <c r="W26" s="465"/>
      <c r="X26" s="465"/>
      <c r="Y26" s="122" t="s">
        <v>1013</v>
      </c>
      <c r="Z26" s="465"/>
      <c r="AA26" s="465"/>
      <c r="AB26" s="143" t="s">
        <v>1014</v>
      </c>
      <c r="AC26" s="504" t="s">
        <v>918</v>
      </c>
      <c r="AD26" s="505"/>
      <c r="AE26" s="505"/>
      <c r="AF26" s="506"/>
      <c r="AG26" s="115"/>
    </row>
    <row r="27" spans="1:35" ht="19.5" customHeight="1">
      <c r="A27" s="546" t="s">
        <v>1021</v>
      </c>
      <c r="B27" s="547"/>
      <c r="C27" s="547"/>
      <c r="D27" s="510"/>
      <c r="E27" s="511"/>
      <c r="F27" s="511"/>
      <c r="G27" s="511"/>
      <c r="H27" s="511"/>
      <c r="I27" s="511"/>
      <c r="J27" s="511"/>
      <c r="K27" s="511"/>
      <c r="L27" s="511"/>
      <c r="M27" s="511"/>
      <c r="N27" s="511"/>
      <c r="O27" s="511"/>
      <c r="P27" s="511"/>
      <c r="Q27" s="511"/>
      <c r="R27" s="511"/>
      <c r="S27" s="511"/>
      <c r="T27" s="511"/>
      <c r="U27" s="511"/>
      <c r="V27" s="512"/>
      <c r="W27" s="465"/>
      <c r="X27" s="465"/>
      <c r="Y27" s="122" t="s">
        <v>1013</v>
      </c>
      <c r="Z27" s="465"/>
      <c r="AA27" s="465"/>
      <c r="AB27" s="143" t="s">
        <v>1014</v>
      </c>
      <c r="AC27" s="504" t="s">
        <v>918</v>
      </c>
      <c r="AD27" s="505"/>
      <c r="AE27" s="505"/>
      <c r="AF27" s="506"/>
      <c r="AG27" s="115"/>
    </row>
    <row r="28" spans="1:35" ht="18.75" customHeight="1" thickBot="1">
      <c r="A28" s="550"/>
      <c r="B28" s="551"/>
      <c r="C28" s="551"/>
      <c r="D28" s="516"/>
      <c r="E28" s="517"/>
      <c r="F28" s="517"/>
      <c r="G28" s="517"/>
      <c r="H28" s="517"/>
      <c r="I28" s="517"/>
      <c r="J28" s="517"/>
      <c r="K28" s="517"/>
      <c r="L28" s="517"/>
      <c r="M28" s="517"/>
      <c r="N28" s="517"/>
      <c r="O28" s="517"/>
      <c r="P28" s="517"/>
      <c r="Q28" s="517"/>
      <c r="R28" s="517"/>
      <c r="S28" s="517"/>
      <c r="T28" s="517"/>
      <c r="U28" s="517"/>
      <c r="V28" s="518"/>
      <c r="W28" s="527"/>
      <c r="X28" s="527"/>
      <c r="Y28" s="246" t="s">
        <v>1013</v>
      </c>
      <c r="Z28" s="527"/>
      <c r="AA28" s="527"/>
      <c r="AB28" s="142" t="s">
        <v>1014</v>
      </c>
      <c r="AC28" s="543" t="s">
        <v>960</v>
      </c>
      <c r="AD28" s="544"/>
      <c r="AE28" s="544"/>
      <c r="AF28" s="545"/>
      <c r="AG28" s="115"/>
    </row>
    <row r="29" spans="1:35" ht="14.5" thickBot="1">
      <c r="A29" s="123"/>
      <c r="B29" s="123"/>
      <c r="C29" s="123"/>
      <c r="D29" s="124"/>
      <c r="E29" s="124"/>
      <c r="F29" s="124"/>
      <c r="G29" s="124"/>
      <c r="H29" s="124"/>
      <c r="I29" s="124"/>
      <c r="J29" s="124"/>
      <c r="K29" s="124"/>
      <c r="L29" s="124"/>
      <c r="M29" s="124"/>
      <c r="N29" s="124"/>
      <c r="O29" s="124"/>
      <c r="P29" s="124"/>
      <c r="Q29" s="124"/>
      <c r="R29" s="124"/>
      <c r="S29" s="124"/>
      <c r="T29" s="124"/>
      <c r="U29" s="124"/>
      <c r="V29" s="124"/>
      <c r="W29" s="114"/>
      <c r="X29" s="114"/>
      <c r="Y29" s="117"/>
      <c r="Z29" s="114"/>
      <c r="AA29" s="114"/>
      <c r="AB29" s="117"/>
      <c r="AC29" s="125"/>
      <c r="AD29" s="125"/>
      <c r="AE29" s="125"/>
      <c r="AF29" s="125"/>
      <c r="AG29" s="115"/>
    </row>
    <row r="30" spans="1:35">
      <c r="A30" s="474" t="s">
        <v>1022</v>
      </c>
      <c r="B30" s="475"/>
      <c r="C30" s="475"/>
      <c r="D30" s="466" t="s">
        <v>1025</v>
      </c>
      <c r="E30" s="467"/>
      <c r="F30" s="467"/>
      <c r="G30" s="468"/>
      <c r="H30" s="478"/>
      <c r="I30" s="478"/>
      <c r="J30" s="478"/>
      <c r="K30" s="478"/>
      <c r="L30" s="478"/>
      <c r="M30" s="478"/>
      <c r="N30" s="478"/>
      <c r="O30" s="478"/>
      <c r="P30" s="478"/>
      <c r="Q30" s="478"/>
      <c r="R30" s="478"/>
      <c r="S30" s="478"/>
      <c r="T30" s="459" t="s">
        <v>1028</v>
      </c>
      <c r="U30" s="460"/>
      <c r="V30" s="460"/>
      <c r="W30" s="461"/>
      <c r="X30" s="483" t="s">
        <v>1752</v>
      </c>
      <c r="Y30" s="484"/>
      <c r="Z30" s="484"/>
      <c r="AA30" s="484"/>
      <c r="AB30" s="484"/>
      <c r="AC30" s="485"/>
    </row>
    <row r="31" spans="1:35" ht="21.75" customHeight="1" thickBot="1">
      <c r="A31" s="476"/>
      <c r="B31" s="477"/>
      <c r="C31" s="477"/>
      <c r="D31" s="455" t="s">
        <v>1027</v>
      </c>
      <c r="E31" s="456"/>
      <c r="F31" s="456"/>
      <c r="G31" s="457"/>
      <c r="H31" s="458"/>
      <c r="I31" s="458"/>
      <c r="J31" s="458"/>
      <c r="K31" s="458"/>
      <c r="L31" s="458"/>
      <c r="M31" s="458"/>
      <c r="N31" s="458"/>
      <c r="O31" s="458"/>
      <c r="P31" s="458"/>
      <c r="Q31" s="458"/>
      <c r="R31" s="458"/>
      <c r="S31" s="458"/>
      <c r="T31" s="462"/>
      <c r="U31" s="463"/>
      <c r="V31" s="463"/>
      <c r="W31" s="464"/>
      <c r="X31" s="486"/>
      <c r="Y31" s="487"/>
      <c r="Z31" s="487"/>
      <c r="AA31" s="487"/>
      <c r="AB31" s="487"/>
      <c r="AC31" s="488"/>
    </row>
    <row r="32" spans="1:35" ht="18.75" customHeight="1">
      <c r="A32" s="474" t="s">
        <v>1023</v>
      </c>
      <c r="B32" s="475"/>
      <c r="C32" s="475"/>
      <c r="D32" s="449" t="s">
        <v>1024</v>
      </c>
      <c r="E32" s="450"/>
      <c r="F32" s="450"/>
      <c r="G32" s="451"/>
      <c r="H32" s="478"/>
      <c r="I32" s="478"/>
      <c r="J32" s="478"/>
      <c r="K32" s="478"/>
      <c r="L32" s="478"/>
      <c r="M32" s="478"/>
      <c r="N32" s="478"/>
      <c r="O32" s="478"/>
      <c r="P32" s="478"/>
      <c r="Q32" s="478"/>
      <c r="R32" s="478"/>
      <c r="S32" s="478"/>
      <c r="T32" s="459" t="s">
        <v>1029</v>
      </c>
      <c r="U32" s="460"/>
      <c r="V32" s="460"/>
      <c r="W32" s="461"/>
      <c r="X32" s="489" t="s">
        <v>667</v>
      </c>
      <c r="Y32" s="490"/>
      <c r="Z32" s="490"/>
      <c r="AA32" s="490"/>
      <c r="AB32" s="490"/>
      <c r="AC32" s="491"/>
    </row>
    <row r="33" spans="1:34" ht="22.5" customHeight="1" thickBot="1">
      <c r="A33" s="476"/>
      <c r="B33" s="477"/>
      <c r="C33" s="477"/>
      <c r="D33" s="452" t="s">
        <v>1026</v>
      </c>
      <c r="E33" s="453"/>
      <c r="F33" s="453"/>
      <c r="G33" s="454"/>
      <c r="H33" s="458"/>
      <c r="I33" s="458"/>
      <c r="J33" s="458"/>
      <c r="K33" s="458"/>
      <c r="L33" s="458"/>
      <c r="M33" s="458"/>
      <c r="N33" s="458"/>
      <c r="O33" s="458"/>
      <c r="P33" s="458"/>
      <c r="Q33" s="458"/>
      <c r="R33" s="458"/>
      <c r="S33" s="458"/>
      <c r="T33" s="462"/>
      <c r="U33" s="463"/>
      <c r="V33" s="463"/>
      <c r="W33" s="464"/>
      <c r="X33" s="492"/>
      <c r="Y33" s="493"/>
      <c r="Z33" s="493"/>
      <c r="AA33" s="493"/>
      <c r="AB33" s="493"/>
      <c r="AC33" s="494"/>
    </row>
    <row r="35" spans="1:34" ht="17.5">
      <c r="A35" s="121" t="s">
        <v>1030</v>
      </c>
      <c r="B35" s="121"/>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row>
    <row r="36" spans="1:34" ht="17.5">
      <c r="A36" s="140" t="s">
        <v>1031</v>
      </c>
      <c r="B36" s="121"/>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row>
    <row r="37" spans="1:34">
      <c r="A37" s="469" t="s">
        <v>1032</v>
      </c>
      <c r="B37" s="469"/>
      <c r="C37" s="469"/>
      <c r="D37" s="469"/>
      <c r="E37" s="469"/>
      <c r="F37" s="469"/>
      <c r="G37" s="126"/>
      <c r="H37" s="469" t="s">
        <v>1033</v>
      </c>
      <c r="I37" s="469"/>
      <c r="J37" s="469"/>
      <c r="K37" s="469"/>
      <c r="L37" s="469"/>
      <c r="M37" s="469"/>
      <c r="N37" s="495" t="s">
        <v>1040</v>
      </c>
      <c r="O37" s="496"/>
      <c r="P37" s="496"/>
      <c r="Q37" s="496"/>
      <c r="R37" s="496"/>
      <c r="S37" s="496"/>
      <c r="T37" s="496"/>
      <c r="U37" s="496"/>
      <c r="V37" s="496"/>
      <c r="W37" s="496"/>
      <c r="X37" s="496"/>
      <c r="Y37" s="496"/>
      <c r="Z37" s="496"/>
      <c r="AA37" s="496"/>
      <c r="AB37" s="496"/>
      <c r="AC37" s="496"/>
      <c r="AD37" s="496"/>
      <c r="AE37" s="496"/>
      <c r="AF37" s="497"/>
      <c r="AG37" s="115"/>
      <c r="AH37" s="115"/>
    </row>
    <row r="38" spans="1:34" ht="14.25" customHeight="1">
      <c r="A38" s="465"/>
      <c r="B38" s="465"/>
      <c r="C38" s="470" t="s">
        <v>1013</v>
      </c>
      <c r="D38" s="465"/>
      <c r="E38" s="465"/>
      <c r="F38" s="470" t="s">
        <v>1014</v>
      </c>
      <c r="G38" s="471" t="s">
        <v>1034</v>
      </c>
      <c r="H38" s="465"/>
      <c r="I38" s="465"/>
      <c r="J38" s="470" t="s">
        <v>1013</v>
      </c>
      <c r="K38" s="465"/>
      <c r="L38" s="465"/>
      <c r="M38" s="470" t="s">
        <v>1035</v>
      </c>
      <c r="N38" s="480"/>
      <c r="O38" s="480"/>
      <c r="P38" s="480"/>
      <c r="Q38" s="480"/>
      <c r="R38" s="480"/>
      <c r="S38" s="480"/>
      <c r="T38" s="480"/>
      <c r="U38" s="480"/>
      <c r="V38" s="480"/>
      <c r="W38" s="480"/>
      <c r="X38" s="480"/>
      <c r="Y38" s="480"/>
      <c r="Z38" s="480"/>
      <c r="AA38" s="480"/>
      <c r="AB38" s="480"/>
      <c r="AC38" s="480"/>
      <c r="AD38" s="480"/>
      <c r="AE38" s="480"/>
      <c r="AF38" s="480"/>
      <c r="AG38" s="115"/>
      <c r="AH38" s="115"/>
    </row>
    <row r="39" spans="1:34">
      <c r="A39" s="465"/>
      <c r="B39" s="465"/>
      <c r="C39" s="470"/>
      <c r="D39" s="465"/>
      <c r="E39" s="465"/>
      <c r="F39" s="470"/>
      <c r="G39" s="471"/>
      <c r="H39" s="465"/>
      <c r="I39" s="465"/>
      <c r="J39" s="470"/>
      <c r="K39" s="465"/>
      <c r="L39" s="465"/>
      <c r="M39" s="470"/>
      <c r="N39" s="480"/>
      <c r="O39" s="480"/>
      <c r="P39" s="480"/>
      <c r="Q39" s="480"/>
      <c r="R39" s="480"/>
      <c r="S39" s="480"/>
      <c r="T39" s="480"/>
      <c r="U39" s="480"/>
      <c r="V39" s="480"/>
      <c r="W39" s="480"/>
      <c r="X39" s="480"/>
      <c r="Y39" s="480"/>
      <c r="Z39" s="480"/>
      <c r="AA39" s="480"/>
      <c r="AB39" s="480"/>
      <c r="AC39" s="480"/>
      <c r="AD39" s="480"/>
      <c r="AE39" s="480"/>
      <c r="AF39" s="480"/>
      <c r="AG39" s="115"/>
      <c r="AH39" s="115"/>
    </row>
    <row r="40" spans="1:34" ht="14.25" customHeight="1">
      <c r="A40" s="465"/>
      <c r="B40" s="465"/>
      <c r="C40" s="470" t="s">
        <v>1013</v>
      </c>
      <c r="D40" s="465"/>
      <c r="E40" s="465"/>
      <c r="F40" s="470" t="s">
        <v>1014</v>
      </c>
      <c r="G40" s="471" t="s">
        <v>1034</v>
      </c>
      <c r="H40" s="465"/>
      <c r="I40" s="465"/>
      <c r="J40" s="470" t="s">
        <v>1013</v>
      </c>
      <c r="K40" s="465"/>
      <c r="L40" s="465"/>
      <c r="M40" s="470" t="s">
        <v>1014</v>
      </c>
      <c r="N40" s="480"/>
      <c r="O40" s="480"/>
      <c r="P40" s="480"/>
      <c r="Q40" s="480"/>
      <c r="R40" s="480"/>
      <c r="S40" s="480"/>
      <c r="T40" s="480"/>
      <c r="U40" s="480"/>
      <c r="V40" s="480"/>
      <c r="W40" s="480"/>
      <c r="X40" s="480"/>
      <c r="Y40" s="480"/>
      <c r="Z40" s="480"/>
      <c r="AA40" s="480"/>
      <c r="AB40" s="480"/>
      <c r="AC40" s="480"/>
      <c r="AD40" s="480"/>
      <c r="AE40" s="480"/>
      <c r="AF40" s="480"/>
      <c r="AG40" s="115"/>
      <c r="AH40" s="115"/>
    </row>
    <row r="41" spans="1:34">
      <c r="A41" s="465"/>
      <c r="B41" s="465"/>
      <c r="C41" s="470"/>
      <c r="D41" s="465"/>
      <c r="E41" s="465"/>
      <c r="F41" s="470"/>
      <c r="G41" s="471"/>
      <c r="H41" s="465"/>
      <c r="I41" s="465"/>
      <c r="J41" s="470"/>
      <c r="K41" s="465"/>
      <c r="L41" s="465"/>
      <c r="M41" s="470"/>
      <c r="N41" s="480"/>
      <c r="O41" s="480"/>
      <c r="P41" s="480"/>
      <c r="Q41" s="480"/>
      <c r="R41" s="480"/>
      <c r="S41" s="480"/>
      <c r="T41" s="480"/>
      <c r="U41" s="480"/>
      <c r="V41" s="480"/>
      <c r="W41" s="480"/>
      <c r="X41" s="480"/>
      <c r="Y41" s="480"/>
      <c r="Z41" s="480"/>
      <c r="AA41" s="480"/>
      <c r="AB41" s="480"/>
      <c r="AC41" s="480"/>
      <c r="AD41" s="480"/>
      <c r="AE41" s="480"/>
      <c r="AF41" s="480"/>
      <c r="AG41" s="115"/>
      <c r="AH41" s="115"/>
    </row>
    <row r="42" spans="1:34" ht="14.25" customHeight="1">
      <c r="A42" s="465"/>
      <c r="B42" s="465"/>
      <c r="C42" s="470" t="s">
        <v>1013</v>
      </c>
      <c r="D42" s="465"/>
      <c r="E42" s="465"/>
      <c r="F42" s="470" t="s">
        <v>1014</v>
      </c>
      <c r="G42" s="471" t="s">
        <v>1034</v>
      </c>
      <c r="H42" s="465"/>
      <c r="I42" s="465"/>
      <c r="J42" s="470" t="s">
        <v>1013</v>
      </c>
      <c r="K42" s="465"/>
      <c r="L42" s="465"/>
      <c r="M42" s="470" t="s">
        <v>1014</v>
      </c>
      <c r="N42" s="480"/>
      <c r="O42" s="480"/>
      <c r="P42" s="480"/>
      <c r="Q42" s="480"/>
      <c r="R42" s="480"/>
      <c r="S42" s="480"/>
      <c r="T42" s="480"/>
      <c r="U42" s="480"/>
      <c r="V42" s="480"/>
      <c r="W42" s="480"/>
      <c r="X42" s="480"/>
      <c r="Y42" s="480"/>
      <c r="Z42" s="480"/>
      <c r="AA42" s="480"/>
      <c r="AB42" s="480"/>
      <c r="AC42" s="480"/>
      <c r="AD42" s="480"/>
      <c r="AE42" s="480"/>
      <c r="AF42" s="480"/>
      <c r="AG42" s="115"/>
      <c r="AH42" s="115"/>
    </row>
    <row r="43" spans="1:34">
      <c r="A43" s="465"/>
      <c r="B43" s="465"/>
      <c r="C43" s="470"/>
      <c r="D43" s="465"/>
      <c r="E43" s="465"/>
      <c r="F43" s="470"/>
      <c r="G43" s="471"/>
      <c r="H43" s="465"/>
      <c r="I43" s="465"/>
      <c r="J43" s="470"/>
      <c r="K43" s="465"/>
      <c r="L43" s="465"/>
      <c r="M43" s="470"/>
      <c r="N43" s="480"/>
      <c r="O43" s="480"/>
      <c r="P43" s="480"/>
      <c r="Q43" s="480"/>
      <c r="R43" s="480"/>
      <c r="S43" s="480"/>
      <c r="T43" s="480"/>
      <c r="U43" s="480"/>
      <c r="V43" s="480"/>
      <c r="W43" s="480"/>
      <c r="X43" s="480"/>
      <c r="Y43" s="480"/>
      <c r="Z43" s="480"/>
      <c r="AA43" s="480"/>
      <c r="AB43" s="480"/>
      <c r="AC43" s="480"/>
      <c r="AD43" s="480"/>
      <c r="AE43" s="480"/>
      <c r="AF43" s="480"/>
      <c r="AG43" s="115"/>
      <c r="AH43" s="115"/>
    </row>
    <row r="44" spans="1:34" ht="14.25" customHeight="1">
      <c r="A44" s="465"/>
      <c r="B44" s="465"/>
      <c r="C44" s="470" t="s">
        <v>1013</v>
      </c>
      <c r="D44" s="465"/>
      <c r="E44" s="465"/>
      <c r="F44" s="470" t="s">
        <v>1014</v>
      </c>
      <c r="G44" s="471" t="s">
        <v>1034</v>
      </c>
      <c r="H44" s="465"/>
      <c r="I44" s="465"/>
      <c r="J44" s="470" t="s">
        <v>1013</v>
      </c>
      <c r="K44" s="465"/>
      <c r="L44" s="465"/>
      <c r="M44" s="470" t="s">
        <v>1014</v>
      </c>
      <c r="N44" s="480"/>
      <c r="O44" s="480"/>
      <c r="P44" s="480"/>
      <c r="Q44" s="480"/>
      <c r="R44" s="480"/>
      <c r="S44" s="480"/>
      <c r="T44" s="480"/>
      <c r="U44" s="480"/>
      <c r="V44" s="480"/>
      <c r="W44" s="480"/>
      <c r="X44" s="480"/>
      <c r="Y44" s="480"/>
      <c r="Z44" s="480"/>
      <c r="AA44" s="480"/>
      <c r="AB44" s="480"/>
      <c r="AC44" s="480"/>
      <c r="AD44" s="480"/>
      <c r="AE44" s="480"/>
      <c r="AF44" s="480"/>
      <c r="AG44" s="115"/>
      <c r="AH44" s="115"/>
    </row>
    <row r="45" spans="1:34">
      <c r="A45" s="465"/>
      <c r="B45" s="465"/>
      <c r="C45" s="470"/>
      <c r="D45" s="465"/>
      <c r="E45" s="465"/>
      <c r="F45" s="470"/>
      <c r="G45" s="471"/>
      <c r="H45" s="465"/>
      <c r="I45" s="465"/>
      <c r="J45" s="470"/>
      <c r="K45" s="465"/>
      <c r="L45" s="465"/>
      <c r="M45" s="470"/>
      <c r="N45" s="480"/>
      <c r="O45" s="480"/>
      <c r="P45" s="480"/>
      <c r="Q45" s="480"/>
      <c r="R45" s="480"/>
      <c r="S45" s="480"/>
      <c r="T45" s="480"/>
      <c r="U45" s="480"/>
      <c r="V45" s="480"/>
      <c r="W45" s="480"/>
      <c r="X45" s="480"/>
      <c r="Y45" s="480"/>
      <c r="Z45" s="480"/>
      <c r="AA45" s="480"/>
      <c r="AB45" s="480"/>
      <c r="AC45" s="480"/>
      <c r="AD45" s="480"/>
      <c r="AE45" s="480"/>
      <c r="AF45" s="480"/>
      <c r="AG45" s="115"/>
      <c r="AH45" s="115"/>
    </row>
    <row r="46" spans="1:34" ht="14.25" customHeight="1">
      <c r="A46" s="465"/>
      <c r="B46" s="465"/>
      <c r="C46" s="470" t="s">
        <v>1013</v>
      </c>
      <c r="D46" s="465"/>
      <c r="E46" s="465"/>
      <c r="F46" s="470" t="s">
        <v>1014</v>
      </c>
      <c r="G46" s="471" t="s">
        <v>1034</v>
      </c>
      <c r="H46" s="465"/>
      <c r="I46" s="465"/>
      <c r="J46" s="470" t="s">
        <v>1013</v>
      </c>
      <c r="K46" s="465"/>
      <c r="L46" s="465"/>
      <c r="M46" s="470" t="s">
        <v>1014</v>
      </c>
      <c r="N46" s="480"/>
      <c r="O46" s="480"/>
      <c r="P46" s="480"/>
      <c r="Q46" s="480"/>
      <c r="R46" s="480"/>
      <c r="S46" s="480"/>
      <c r="T46" s="480"/>
      <c r="U46" s="480"/>
      <c r="V46" s="480"/>
      <c r="W46" s="480"/>
      <c r="X46" s="480"/>
      <c r="Y46" s="480"/>
      <c r="Z46" s="480"/>
      <c r="AA46" s="480"/>
      <c r="AB46" s="480"/>
      <c r="AC46" s="480"/>
      <c r="AD46" s="480"/>
      <c r="AE46" s="480"/>
      <c r="AF46" s="480"/>
      <c r="AG46" s="115"/>
      <c r="AH46" s="115"/>
    </row>
    <row r="47" spans="1:34">
      <c r="A47" s="465"/>
      <c r="B47" s="465"/>
      <c r="C47" s="470"/>
      <c r="D47" s="465"/>
      <c r="E47" s="465"/>
      <c r="F47" s="470"/>
      <c r="G47" s="471"/>
      <c r="H47" s="465"/>
      <c r="I47" s="465"/>
      <c r="J47" s="470"/>
      <c r="K47" s="465"/>
      <c r="L47" s="465"/>
      <c r="M47" s="470"/>
      <c r="N47" s="480"/>
      <c r="O47" s="480"/>
      <c r="P47" s="480"/>
      <c r="Q47" s="480"/>
      <c r="R47" s="480"/>
      <c r="S47" s="480"/>
      <c r="T47" s="480"/>
      <c r="U47" s="480"/>
      <c r="V47" s="480"/>
      <c r="W47" s="480"/>
      <c r="X47" s="480"/>
      <c r="Y47" s="480"/>
      <c r="Z47" s="480"/>
      <c r="AA47" s="480"/>
      <c r="AB47" s="480"/>
      <c r="AC47" s="480"/>
      <c r="AD47" s="480"/>
      <c r="AE47" s="480"/>
      <c r="AF47" s="480"/>
      <c r="AG47" s="115"/>
      <c r="AH47" s="115"/>
    </row>
    <row r="48" spans="1:34">
      <c r="A48" s="479" t="s">
        <v>1036</v>
      </c>
      <c r="B48" s="479"/>
      <c r="C48" s="479"/>
      <c r="D48" s="479"/>
      <c r="E48" s="479"/>
      <c r="F48" s="479"/>
      <c r="G48" s="479"/>
      <c r="H48" s="479"/>
      <c r="I48" s="479"/>
      <c r="J48" s="479"/>
      <c r="K48" s="479"/>
      <c r="L48" s="479"/>
      <c r="M48" s="479"/>
      <c r="N48" s="479"/>
      <c r="O48" s="479"/>
      <c r="P48" s="479"/>
      <c r="Q48" s="479"/>
      <c r="R48" s="479"/>
      <c r="S48" s="479"/>
      <c r="T48" s="479"/>
      <c r="U48" s="479"/>
      <c r="V48" s="479"/>
      <c r="W48" s="479"/>
      <c r="X48" s="479"/>
      <c r="Y48" s="479"/>
      <c r="Z48" s="479"/>
      <c r="AA48" s="479"/>
      <c r="AB48" s="479"/>
      <c r="AC48" s="479"/>
      <c r="AD48" s="479"/>
      <c r="AE48" s="479"/>
      <c r="AF48" s="479"/>
      <c r="AG48" s="115"/>
      <c r="AH48" s="115"/>
    </row>
    <row r="49" spans="1:34" ht="14.25" customHeight="1">
      <c r="A49" s="465"/>
      <c r="B49" s="465"/>
      <c r="C49" s="470" t="s">
        <v>1013</v>
      </c>
      <c r="D49" s="465"/>
      <c r="E49" s="465"/>
      <c r="F49" s="470" t="s">
        <v>1014</v>
      </c>
      <c r="G49" s="499" t="s">
        <v>1009</v>
      </c>
      <c r="H49" s="465"/>
      <c r="I49" s="465"/>
      <c r="J49" s="470" t="s">
        <v>1013</v>
      </c>
      <c r="K49" s="465"/>
      <c r="L49" s="465"/>
      <c r="M49" s="470" t="s">
        <v>1014</v>
      </c>
      <c r="N49" s="501"/>
      <c r="O49" s="501"/>
      <c r="P49" s="501"/>
      <c r="Q49" s="501"/>
      <c r="R49" s="501"/>
      <c r="S49" s="501"/>
      <c r="T49" s="501"/>
      <c r="U49" s="501"/>
      <c r="V49" s="501"/>
      <c r="W49" s="501"/>
      <c r="X49" s="501"/>
      <c r="Y49" s="501"/>
      <c r="Z49" s="501"/>
      <c r="AA49" s="501"/>
      <c r="AB49" s="501"/>
      <c r="AC49" s="501"/>
      <c r="AD49" s="501"/>
      <c r="AE49" s="501"/>
      <c r="AF49" s="501"/>
      <c r="AG49" s="115"/>
      <c r="AH49" s="115"/>
    </row>
    <row r="50" spans="1:34">
      <c r="A50" s="465"/>
      <c r="B50" s="465"/>
      <c r="C50" s="470"/>
      <c r="D50" s="465"/>
      <c r="E50" s="465"/>
      <c r="F50" s="470"/>
      <c r="G50" s="499"/>
      <c r="H50" s="465"/>
      <c r="I50" s="465"/>
      <c r="J50" s="470"/>
      <c r="K50" s="465"/>
      <c r="L50" s="465"/>
      <c r="M50" s="470"/>
      <c r="N50" s="501"/>
      <c r="O50" s="501"/>
      <c r="P50" s="501"/>
      <c r="Q50" s="501"/>
      <c r="R50" s="501"/>
      <c r="S50" s="501"/>
      <c r="T50" s="501"/>
      <c r="U50" s="501"/>
      <c r="V50" s="501"/>
      <c r="W50" s="501"/>
      <c r="X50" s="501"/>
      <c r="Y50" s="501"/>
      <c r="Z50" s="501"/>
      <c r="AA50" s="501"/>
      <c r="AB50" s="501"/>
      <c r="AC50" s="501"/>
      <c r="AD50" s="501"/>
      <c r="AE50" s="501"/>
      <c r="AF50" s="501"/>
      <c r="AG50" s="127"/>
      <c r="AH50" s="127"/>
    </row>
    <row r="51" spans="1:34">
      <c r="A51" s="115"/>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row>
    <row r="52" spans="1:34">
      <c r="A52" s="479" t="s">
        <v>1037</v>
      </c>
      <c r="B52" s="479"/>
      <c r="C52" s="479"/>
      <c r="D52" s="479"/>
      <c r="E52" s="479"/>
      <c r="F52" s="479"/>
      <c r="G52" s="479"/>
      <c r="H52" s="479"/>
      <c r="I52" s="479"/>
      <c r="J52" s="479"/>
      <c r="K52" s="479"/>
      <c r="L52" s="479"/>
      <c r="M52" s="479"/>
      <c r="N52" s="479"/>
      <c r="O52" s="479"/>
      <c r="P52" s="479"/>
      <c r="Q52" s="479"/>
      <c r="R52" s="479"/>
      <c r="S52" s="479"/>
      <c r="T52" s="479"/>
      <c r="U52" s="479"/>
      <c r="V52" s="479"/>
      <c r="W52" s="479"/>
      <c r="X52" s="479"/>
      <c r="Y52" s="479"/>
      <c r="Z52" s="479"/>
      <c r="AA52" s="479"/>
      <c r="AB52" s="479"/>
      <c r="AC52" s="479"/>
      <c r="AD52" s="479"/>
      <c r="AE52" s="479"/>
      <c r="AF52" s="479"/>
      <c r="AG52" s="115"/>
      <c r="AH52" s="115"/>
    </row>
    <row r="53" spans="1:34" ht="14.25" customHeight="1">
      <c r="A53" s="465"/>
      <c r="B53" s="465"/>
      <c r="C53" s="470" t="s">
        <v>1013</v>
      </c>
      <c r="D53" s="465"/>
      <c r="E53" s="465"/>
      <c r="F53" s="470" t="s">
        <v>1014</v>
      </c>
      <c r="G53" s="471" t="s">
        <v>1034</v>
      </c>
      <c r="H53" s="465"/>
      <c r="I53" s="465"/>
      <c r="J53" s="470" t="s">
        <v>1013</v>
      </c>
      <c r="K53" s="465"/>
      <c r="L53" s="465"/>
      <c r="M53" s="470" t="s">
        <v>1014</v>
      </c>
      <c r="N53" s="480"/>
      <c r="O53" s="480"/>
      <c r="P53" s="480"/>
      <c r="Q53" s="480"/>
      <c r="R53" s="480"/>
      <c r="S53" s="480"/>
      <c r="T53" s="480"/>
      <c r="U53" s="480"/>
      <c r="V53" s="480"/>
      <c r="W53" s="480"/>
      <c r="X53" s="480"/>
      <c r="Y53" s="480"/>
      <c r="Z53" s="480"/>
      <c r="AA53" s="480"/>
      <c r="AB53" s="480"/>
      <c r="AC53" s="480"/>
      <c r="AD53" s="480"/>
      <c r="AE53" s="480"/>
      <c r="AF53" s="480"/>
      <c r="AG53" s="115"/>
      <c r="AH53" s="115"/>
    </row>
    <row r="54" spans="1:34">
      <c r="A54" s="465"/>
      <c r="B54" s="465"/>
      <c r="C54" s="470"/>
      <c r="D54" s="465"/>
      <c r="E54" s="465"/>
      <c r="F54" s="470"/>
      <c r="G54" s="471"/>
      <c r="H54" s="465"/>
      <c r="I54" s="465"/>
      <c r="J54" s="470"/>
      <c r="K54" s="465"/>
      <c r="L54" s="465"/>
      <c r="M54" s="470"/>
      <c r="N54" s="480"/>
      <c r="O54" s="480"/>
      <c r="P54" s="480"/>
      <c r="Q54" s="480"/>
      <c r="R54" s="480"/>
      <c r="S54" s="480"/>
      <c r="T54" s="480"/>
      <c r="U54" s="480"/>
      <c r="V54" s="480"/>
      <c r="W54" s="480"/>
      <c r="X54" s="480"/>
      <c r="Y54" s="480"/>
      <c r="Z54" s="480"/>
      <c r="AA54" s="480"/>
      <c r="AB54" s="480"/>
      <c r="AC54" s="480"/>
      <c r="AD54" s="480"/>
      <c r="AE54" s="480"/>
      <c r="AF54" s="480"/>
      <c r="AG54" s="127"/>
      <c r="AH54" s="127"/>
    </row>
    <row r="55" spans="1:34" ht="14.25" customHeight="1">
      <c r="A55" s="465"/>
      <c r="B55" s="465"/>
      <c r="C55" s="470" t="s">
        <v>1013</v>
      </c>
      <c r="D55" s="465"/>
      <c r="E55" s="465"/>
      <c r="F55" s="470" t="s">
        <v>1014</v>
      </c>
      <c r="G55" s="471" t="s">
        <v>1034</v>
      </c>
      <c r="H55" s="465"/>
      <c r="I55" s="465"/>
      <c r="J55" s="470" t="s">
        <v>1013</v>
      </c>
      <c r="K55" s="465"/>
      <c r="L55" s="465"/>
      <c r="M55" s="470" t="s">
        <v>1014</v>
      </c>
      <c r="N55" s="480"/>
      <c r="O55" s="480"/>
      <c r="P55" s="480"/>
      <c r="Q55" s="480"/>
      <c r="R55" s="480"/>
      <c r="S55" s="480"/>
      <c r="T55" s="480"/>
      <c r="U55" s="480"/>
      <c r="V55" s="480"/>
      <c r="W55" s="480"/>
      <c r="X55" s="480"/>
      <c r="Y55" s="480"/>
      <c r="Z55" s="480"/>
      <c r="AA55" s="480"/>
      <c r="AB55" s="480"/>
      <c r="AC55" s="480"/>
      <c r="AD55" s="480"/>
      <c r="AE55" s="480"/>
      <c r="AF55" s="480"/>
      <c r="AG55" s="115"/>
      <c r="AH55" s="115"/>
    </row>
    <row r="56" spans="1:34">
      <c r="A56" s="465"/>
      <c r="B56" s="465"/>
      <c r="C56" s="470"/>
      <c r="D56" s="465"/>
      <c r="E56" s="465"/>
      <c r="F56" s="470"/>
      <c r="G56" s="471"/>
      <c r="H56" s="465"/>
      <c r="I56" s="465"/>
      <c r="J56" s="470"/>
      <c r="K56" s="465"/>
      <c r="L56" s="465"/>
      <c r="M56" s="470"/>
      <c r="N56" s="480"/>
      <c r="O56" s="480"/>
      <c r="P56" s="480"/>
      <c r="Q56" s="480"/>
      <c r="R56" s="480"/>
      <c r="S56" s="480"/>
      <c r="T56" s="480"/>
      <c r="U56" s="480"/>
      <c r="V56" s="480"/>
      <c r="W56" s="480"/>
      <c r="X56" s="480"/>
      <c r="Y56" s="480"/>
      <c r="Z56" s="480"/>
      <c r="AA56" s="480"/>
      <c r="AB56" s="480"/>
      <c r="AC56" s="480"/>
      <c r="AD56" s="480"/>
      <c r="AE56" s="480"/>
      <c r="AF56" s="480"/>
      <c r="AG56" s="127"/>
      <c r="AH56" s="127"/>
    </row>
    <row r="57" spans="1:34" ht="14.25" customHeight="1">
      <c r="A57" s="465"/>
      <c r="B57" s="465"/>
      <c r="C57" s="470" t="s">
        <v>1013</v>
      </c>
      <c r="D57" s="465"/>
      <c r="E57" s="465"/>
      <c r="F57" s="470" t="s">
        <v>1014</v>
      </c>
      <c r="G57" s="471" t="s">
        <v>1034</v>
      </c>
      <c r="H57" s="465"/>
      <c r="I57" s="465"/>
      <c r="J57" s="470" t="s">
        <v>1013</v>
      </c>
      <c r="K57" s="465"/>
      <c r="L57" s="465"/>
      <c r="M57" s="470" t="s">
        <v>1014</v>
      </c>
      <c r="N57" s="480"/>
      <c r="O57" s="480"/>
      <c r="P57" s="480"/>
      <c r="Q57" s="480"/>
      <c r="R57" s="480"/>
      <c r="S57" s="480"/>
      <c r="T57" s="480"/>
      <c r="U57" s="480"/>
      <c r="V57" s="480"/>
      <c r="W57" s="480"/>
      <c r="X57" s="480"/>
      <c r="Y57" s="480"/>
      <c r="Z57" s="480"/>
      <c r="AA57" s="480"/>
      <c r="AB57" s="480"/>
      <c r="AC57" s="480"/>
      <c r="AD57" s="480"/>
      <c r="AE57" s="480"/>
      <c r="AF57" s="480"/>
      <c r="AG57" s="115"/>
      <c r="AH57" s="115"/>
    </row>
    <row r="58" spans="1:34">
      <c r="A58" s="465"/>
      <c r="B58" s="465"/>
      <c r="C58" s="470"/>
      <c r="D58" s="465"/>
      <c r="E58" s="465"/>
      <c r="F58" s="470"/>
      <c r="G58" s="471"/>
      <c r="H58" s="465"/>
      <c r="I58" s="465"/>
      <c r="J58" s="470"/>
      <c r="K58" s="465"/>
      <c r="L58" s="465"/>
      <c r="M58" s="470"/>
      <c r="N58" s="480"/>
      <c r="O58" s="480"/>
      <c r="P58" s="480"/>
      <c r="Q58" s="480"/>
      <c r="R58" s="480"/>
      <c r="S58" s="480"/>
      <c r="T58" s="480"/>
      <c r="U58" s="480"/>
      <c r="V58" s="480"/>
      <c r="W58" s="480"/>
      <c r="X58" s="480"/>
      <c r="Y58" s="480"/>
      <c r="Z58" s="480"/>
      <c r="AA58" s="480"/>
      <c r="AB58" s="480"/>
      <c r="AC58" s="480"/>
      <c r="AD58" s="480"/>
      <c r="AE58" s="480"/>
      <c r="AF58" s="480"/>
      <c r="AG58" s="127"/>
      <c r="AH58" s="127"/>
    </row>
    <row r="60" spans="1:34">
      <c r="A60" s="498" t="s">
        <v>1038</v>
      </c>
      <c r="B60" s="498"/>
      <c r="C60" s="498"/>
      <c r="D60" s="498"/>
      <c r="E60" s="498"/>
      <c r="F60" s="498"/>
      <c r="G60" s="498"/>
      <c r="H60" s="498"/>
      <c r="I60" s="498"/>
      <c r="J60" s="498"/>
      <c r="K60" s="498"/>
      <c r="L60" s="498"/>
      <c r="M60" s="498"/>
      <c r="N60" s="498"/>
      <c r="O60" s="498"/>
      <c r="P60" s="498"/>
      <c r="Q60" s="498"/>
      <c r="R60" s="498"/>
      <c r="S60" s="498"/>
      <c r="T60" s="498"/>
      <c r="U60" s="498"/>
      <c r="V60" s="498"/>
      <c r="W60" s="498"/>
      <c r="X60" s="498"/>
      <c r="Y60" s="498"/>
      <c r="Z60" s="498"/>
      <c r="AA60" s="498"/>
      <c r="AB60" s="498"/>
      <c r="AC60" s="498"/>
      <c r="AD60" s="498"/>
      <c r="AE60" s="498"/>
      <c r="AF60" s="498"/>
    </row>
    <row r="61" spans="1:34" ht="13.5" customHeight="1">
      <c r="A61" s="482" t="s">
        <v>667</v>
      </c>
      <c r="B61" s="482"/>
      <c r="C61" s="482"/>
      <c r="D61" s="482"/>
      <c r="E61" s="482"/>
      <c r="F61" s="482"/>
      <c r="G61" s="481"/>
      <c r="H61" s="481"/>
      <c r="I61" s="481"/>
      <c r="J61" s="481"/>
      <c r="K61" s="481"/>
      <c r="L61" s="481"/>
      <c r="M61" s="481"/>
      <c r="N61" s="481"/>
      <c r="O61" s="481"/>
      <c r="P61" s="481"/>
      <c r="Q61" s="481"/>
      <c r="R61" s="481"/>
      <c r="S61" s="481"/>
      <c r="T61" s="481"/>
      <c r="U61" s="481"/>
      <c r="V61" s="481"/>
      <c r="W61" s="481"/>
      <c r="X61" s="481"/>
      <c r="Y61" s="481"/>
      <c r="Z61" s="481"/>
      <c r="AA61" s="481"/>
      <c r="AB61" s="481"/>
      <c r="AC61" s="481"/>
      <c r="AD61" s="481"/>
      <c r="AE61" s="481"/>
      <c r="AF61" s="481"/>
    </row>
    <row r="62" spans="1:34" ht="14.25" customHeight="1">
      <c r="A62" s="482"/>
      <c r="B62" s="482"/>
      <c r="C62" s="482"/>
      <c r="D62" s="482"/>
      <c r="E62" s="482"/>
      <c r="F62" s="482"/>
      <c r="G62" s="481"/>
      <c r="H62" s="481"/>
      <c r="I62" s="481"/>
      <c r="J62" s="481"/>
      <c r="K62" s="481"/>
      <c r="L62" s="481"/>
      <c r="M62" s="481"/>
      <c r="N62" s="481"/>
      <c r="O62" s="481"/>
      <c r="P62" s="481"/>
      <c r="Q62" s="481"/>
      <c r="R62" s="481"/>
      <c r="S62" s="481"/>
      <c r="T62" s="481"/>
      <c r="U62" s="481"/>
      <c r="V62" s="481"/>
      <c r="W62" s="481"/>
      <c r="X62" s="481"/>
      <c r="Y62" s="481"/>
      <c r="Z62" s="481"/>
      <c r="AA62" s="481"/>
      <c r="AB62" s="481"/>
      <c r="AC62" s="481"/>
      <c r="AD62" s="481"/>
      <c r="AE62" s="481"/>
      <c r="AF62" s="481"/>
    </row>
    <row r="63" spans="1:34" ht="13.5" customHeight="1">
      <c r="A63" s="482" t="s">
        <v>667</v>
      </c>
      <c r="B63" s="482"/>
      <c r="C63" s="482"/>
      <c r="D63" s="482"/>
      <c r="E63" s="482"/>
      <c r="F63" s="482"/>
      <c r="G63" s="481"/>
      <c r="H63" s="481"/>
      <c r="I63" s="481"/>
      <c r="J63" s="481"/>
      <c r="K63" s="481"/>
      <c r="L63" s="481"/>
      <c r="M63" s="481"/>
      <c r="N63" s="481"/>
      <c r="O63" s="481"/>
      <c r="P63" s="481"/>
      <c r="Q63" s="481"/>
      <c r="R63" s="481"/>
      <c r="S63" s="481"/>
      <c r="T63" s="481"/>
      <c r="U63" s="481"/>
      <c r="V63" s="481"/>
      <c r="W63" s="481"/>
      <c r="X63" s="481"/>
      <c r="Y63" s="481"/>
      <c r="Z63" s="481"/>
      <c r="AA63" s="481"/>
      <c r="AB63" s="481"/>
      <c r="AC63" s="481"/>
      <c r="AD63" s="481"/>
      <c r="AE63" s="481"/>
      <c r="AF63" s="481"/>
    </row>
    <row r="64" spans="1:34" ht="14.25" customHeight="1">
      <c r="A64" s="482"/>
      <c r="B64" s="482"/>
      <c r="C64" s="482"/>
      <c r="D64" s="482"/>
      <c r="E64" s="482"/>
      <c r="F64" s="482"/>
      <c r="G64" s="481"/>
      <c r="H64" s="481"/>
      <c r="I64" s="481"/>
      <c r="J64" s="481"/>
      <c r="K64" s="481"/>
      <c r="L64" s="481"/>
      <c r="M64" s="481"/>
      <c r="N64" s="481"/>
      <c r="O64" s="481"/>
      <c r="P64" s="481"/>
      <c r="Q64" s="481"/>
      <c r="R64" s="481"/>
      <c r="S64" s="481"/>
      <c r="T64" s="481"/>
      <c r="U64" s="481"/>
      <c r="V64" s="481"/>
      <c r="W64" s="481"/>
      <c r="X64" s="481"/>
      <c r="Y64" s="481"/>
      <c r="Z64" s="481"/>
      <c r="AA64" s="481"/>
      <c r="AB64" s="481"/>
      <c r="AC64" s="481"/>
      <c r="AD64" s="481"/>
      <c r="AE64" s="481"/>
      <c r="AF64" s="481"/>
    </row>
    <row r="65" spans="1:32" ht="13.5" customHeight="1">
      <c r="A65" s="482" t="s">
        <v>667</v>
      </c>
      <c r="B65" s="482"/>
      <c r="C65" s="482"/>
      <c r="D65" s="482"/>
      <c r="E65" s="482"/>
      <c r="F65" s="482"/>
      <c r="G65" s="481"/>
      <c r="H65" s="481"/>
      <c r="I65" s="481"/>
      <c r="J65" s="481"/>
      <c r="K65" s="481"/>
      <c r="L65" s="481"/>
      <c r="M65" s="481"/>
      <c r="N65" s="481"/>
      <c r="O65" s="481"/>
      <c r="P65" s="481"/>
      <c r="Q65" s="481"/>
      <c r="R65" s="481"/>
      <c r="S65" s="481"/>
      <c r="T65" s="481"/>
      <c r="U65" s="481"/>
      <c r="V65" s="481"/>
      <c r="W65" s="481"/>
      <c r="X65" s="481"/>
      <c r="Y65" s="481"/>
      <c r="Z65" s="481"/>
      <c r="AA65" s="481"/>
      <c r="AB65" s="481"/>
      <c r="AC65" s="481"/>
      <c r="AD65" s="481"/>
      <c r="AE65" s="481"/>
      <c r="AF65" s="481"/>
    </row>
    <row r="66" spans="1:32" ht="14.25" customHeight="1">
      <c r="A66" s="482"/>
      <c r="B66" s="482"/>
      <c r="C66" s="482"/>
      <c r="D66" s="482"/>
      <c r="E66" s="482"/>
      <c r="F66" s="482"/>
      <c r="G66" s="481"/>
      <c r="H66" s="481"/>
      <c r="I66" s="481"/>
      <c r="J66" s="481"/>
      <c r="K66" s="481"/>
      <c r="L66" s="481"/>
      <c r="M66" s="481"/>
      <c r="N66" s="481"/>
      <c r="O66" s="481"/>
      <c r="P66" s="481"/>
      <c r="Q66" s="481"/>
      <c r="R66" s="481"/>
      <c r="S66" s="481"/>
      <c r="T66" s="481"/>
      <c r="U66" s="481"/>
      <c r="V66" s="481"/>
      <c r="W66" s="481"/>
      <c r="X66" s="481"/>
      <c r="Y66" s="481"/>
      <c r="Z66" s="481"/>
      <c r="AA66" s="481"/>
      <c r="AB66" s="481"/>
      <c r="AC66" s="481"/>
      <c r="AD66" s="481"/>
      <c r="AE66" s="481"/>
      <c r="AF66" s="481"/>
    </row>
  </sheetData>
  <sheetProtection algorithmName="SHA-512" hashValue="8HZpn4WKiLVJOls3AigXzrLJsDsyt9LbHQANRduh5BTUUtHQs2t6ukknaMCMJ6gu6Xd97pRX/Y0XVsWAJ5c+og==" saltValue="Zmv1tX/sQ00exDqTd1AHGA==" spinCount="100000" sheet="1" formatColumns="0" formatRows="0" insertColumns="0" insertRows="0" deleteColumns="0" deleteRows="0"/>
  <customSheetViews>
    <customSheetView guid="{3E35AAB7-4578-42FA-82DC-9186684AD379}" scale="90" showPageBreaks="1" zeroValues="0" fitToPage="1" printArea="1">
      <selection activeCell="AA7" sqref="AA7:AF8"/>
      <pageMargins left="0.7" right="0.7" top="0.75" bottom="0.75" header="0.3" footer="0.3"/>
      <pageSetup paperSize="9" scale="82" orientation="portrait" r:id="rId1"/>
    </customSheetView>
    <customSheetView guid="{3F53AC2D-B85F-4157-BF89-65B24AE7942F}" scale="70" showPageBreaks="1" zeroValues="0" fitToPage="1" printArea="1" view="pageBreakPreview">
      <selection activeCell="AA7" sqref="AA7:AF8"/>
      <pageMargins left="0.7" right="0.7" top="0.75" bottom="0.75" header="0.3" footer="0.3"/>
      <pageSetup paperSize="9" scale="82" orientation="portrait" r:id="rId2"/>
    </customSheetView>
  </customSheetViews>
  <mergeCells count="196">
    <mergeCell ref="A14:C14"/>
    <mergeCell ref="A9:C9"/>
    <mergeCell ref="A5:C5"/>
    <mergeCell ref="A7:C7"/>
    <mergeCell ref="A6:C6"/>
    <mergeCell ref="A8:C8"/>
    <mergeCell ref="D14:W14"/>
    <mergeCell ref="D10:H10"/>
    <mergeCell ref="D11:W12"/>
    <mergeCell ref="N6:W6"/>
    <mergeCell ref="D7:M7"/>
    <mergeCell ref="N7:W7"/>
    <mergeCell ref="D8:M8"/>
    <mergeCell ref="N8:W8"/>
    <mergeCell ref="I9:J9"/>
    <mergeCell ref="K9:O9"/>
    <mergeCell ref="A13:C13"/>
    <mergeCell ref="D13:W13"/>
    <mergeCell ref="W18:X18"/>
    <mergeCell ref="Z18:AA18"/>
    <mergeCell ref="D9:H9"/>
    <mergeCell ref="X10:Z11"/>
    <mergeCell ref="AA10:AF11"/>
    <mergeCell ref="X12:Z14"/>
    <mergeCell ref="AA12:AF14"/>
    <mergeCell ref="X5:Y8"/>
    <mergeCell ref="W17:X17"/>
    <mergeCell ref="AC17:AF17"/>
    <mergeCell ref="AC18:AF18"/>
    <mergeCell ref="Z5:AF8"/>
    <mergeCell ref="H38:I39"/>
    <mergeCell ref="A44:B45"/>
    <mergeCell ref="K46:L47"/>
    <mergeCell ref="D46:E47"/>
    <mergeCell ref="Z25:AA25"/>
    <mergeCell ref="W26:X26"/>
    <mergeCell ref="A42:B43"/>
    <mergeCell ref="D42:E43"/>
    <mergeCell ref="C40:C41"/>
    <mergeCell ref="A38:B39"/>
    <mergeCell ref="D38:E39"/>
    <mergeCell ref="H30:S30"/>
    <mergeCell ref="A40:B41"/>
    <mergeCell ref="D40:E41"/>
    <mergeCell ref="A27:C28"/>
    <mergeCell ref="A30:C31"/>
    <mergeCell ref="K38:L39"/>
    <mergeCell ref="H40:I41"/>
    <mergeCell ref="C38:C39"/>
    <mergeCell ref="C42:C43"/>
    <mergeCell ref="W25:X25"/>
    <mergeCell ref="F38:F39"/>
    <mergeCell ref="G38:G39"/>
    <mergeCell ref="F40:F41"/>
    <mergeCell ref="A1:AF1"/>
    <mergeCell ref="A10:C12"/>
    <mergeCell ref="W27:X27"/>
    <mergeCell ref="Z27:AA27"/>
    <mergeCell ref="AC27:AF27"/>
    <mergeCell ref="W28:X28"/>
    <mergeCell ref="Z28:AA28"/>
    <mergeCell ref="D21:V21"/>
    <mergeCell ref="D22:V22"/>
    <mergeCell ref="Z21:AA21"/>
    <mergeCell ref="D17:V18"/>
    <mergeCell ref="W21:X21"/>
    <mergeCell ref="A21:C22"/>
    <mergeCell ref="A19:C20"/>
    <mergeCell ref="W19:X19"/>
    <mergeCell ref="Z19:AA19"/>
    <mergeCell ref="D6:M6"/>
    <mergeCell ref="Z23:AA23"/>
    <mergeCell ref="AC23:AF23"/>
    <mergeCell ref="D23:V23"/>
    <mergeCell ref="AC28:AF28"/>
    <mergeCell ref="Z26:AA26"/>
    <mergeCell ref="A25:C26"/>
    <mergeCell ref="Z17:AA17"/>
    <mergeCell ref="AC19:AF19"/>
    <mergeCell ref="AC20:AF20"/>
    <mergeCell ref="AC21:AF21"/>
    <mergeCell ref="W22:X22"/>
    <mergeCell ref="D24:V24"/>
    <mergeCell ref="W24:X24"/>
    <mergeCell ref="D19:V20"/>
    <mergeCell ref="D27:V28"/>
    <mergeCell ref="D25:V26"/>
    <mergeCell ref="Z24:AA24"/>
    <mergeCell ref="AC24:AF24"/>
    <mergeCell ref="W23:X23"/>
    <mergeCell ref="A2:AF2"/>
    <mergeCell ref="H57:I58"/>
    <mergeCell ref="K57:L58"/>
    <mergeCell ref="A46:B47"/>
    <mergeCell ref="N38:AF39"/>
    <mergeCell ref="N40:AF41"/>
    <mergeCell ref="N42:AF43"/>
    <mergeCell ref="N44:AF45"/>
    <mergeCell ref="N46:AF47"/>
    <mergeCell ref="N49:AF50"/>
    <mergeCell ref="A53:B54"/>
    <mergeCell ref="D53:E54"/>
    <mergeCell ref="H53:I54"/>
    <mergeCell ref="K53:L54"/>
    <mergeCell ref="A49:B50"/>
    <mergeCell ref="Z20:AA20"/>
    <mergeCell ref="A17:C18"/>
    <mergeCell ref="K44:L45"/>
    <mergeCell ref="C46:C47"/>
    <mergeCell ref="C44:C45"/>
    <mergeCell ref="Z22:AA22"/>
    <mergeCell ref="AC22:AF22"/>
    <mergeCell ref="AC26:AF26"/>
    <mergeCell ref="AC25:AF25"/>
    <mergeCell ref="G63:AF64"/>
    <mergeCell ref="G65:AF66"/>
    <mergeCell ref="A63:F64"/>
    <mergeCell ref="A65:F66"/>
    <mergeCell ref="N57:AF58"/>
    <mergeCell ref="X30:AC31"/>
    <mergeCell ref="X32:AC33"/>
    <mergeCell ref="A61:F62"/>
    <mergeCell ref="G61:AF62"/>
    <mergeCell ref="N53:AF54"/>
    <mergeCell ref="H46:I47"/>
    <mergeCell ref="N37:AF37"/>
    <mergeCell ref="A60:AF60"/>
    <mergeCell ref="H49:I50"/>
    <mergeCell ref="K49:L50"/>
    <mergeCell ref="T32:W33"/>
    <mergeCell ref="D49:E50"/>
    <mergeCell ref="G49:G50"/>
    <mergeCell ref="A57:B58"/>
    <mergeCell ref="D57:E58"/>
    <mergeCell ref="M57:M58"/>
    <mergeCell ref="M53:M54"/>
    <mergeCell ref="J46:J47"/>
    <mergeCell ref="J40:J41"/>
    <mergeCell ref="M55:M56"/>
    <mergeCell ref="N55:AF56"/>
    <mergeCell ref="A55:B56"/>
    <mergeCell ref="C49:C50"/>
    <mergeCell ref="F49:F50"/>
    <mergeCell ref="J44:J45"/>
    <mergeCell ref="M44:M45"/>
    <mergeCell ref="M46:M47"/>
    <mergeCell ref="H44:I45"/>
    <mergeCell ref="J55:J56"/>
    <mergeCell ref="H32:S32"/>
    <mergeCell ref="G40:G41"/>
    <mergeCell ref="F42:F43"/>
    <mergeCell ref="G42:G43"/>
    <mergeCell ref="C57:C58"/>
    <mergeCell ref="F55:F56"/>
    <mergeCell ref="G55:G56"/>
    <mergeCell ref="F57:F58"/>
    <mergeCell ref="G57:G58"/>
    <mergeCell ref="F53:F54"/>
    <mergeCell ref="G53:G54"/>
    <mergeCell ref="J57:J58"/>
    <mergeCell ref="J53:J54"/>
    <mergeCell ref="D55:E56"/>
    <mergeCell ref="H55:I56"/>
    <mergeCell ref="C55:C56"/>
    <mergeCell ref="C53:C54"/>
    <mergeCell ref="K55:L56"/>
    <mergeCell ref="J49:J50"/>
    <mergeCell ref="F46:F47"/>
    <mergeCell ref="G46:G47"/>
    <mergeCell ref="M49:M50"/>
    <mergeCell ref="A48:AF48"/>
    <mergeCell ref="A52:AF52"/>
    <mergeCell ref="AB3:AF3"/>
    <mergeCell ref="D32:G32"/>
    <mergeCell ref="D33:G33"/>
    <mergeCell ref="D31:G31"/>
    <mergeCell ref="H31:S31"/>
    <mergeCell ref="T30:W31"/>
    <mergeCell ref="H42:I43"/>
    <mergeCell ref="D44:E45"/>
    <mergeCell ref="D30:G30"/>
    <mergeCell ref="W20:X20"/>
    <mergeCell ref="A37:F37"/>
    <mergeCell ref="H37:M37"/>
    <mergeCell ref="F44:F45"/>
    <mergeCell ref="G44:G45"/>
    <mergeCell ref="J38:J39"/>
    <mergeCell ref="J42:J43"/>
    <mergeCell ref="M40:M41"/>
    <mergeCell ref="M38:M39"/>
    <mergeCell ref="M42:M43"/>
    <mergeCell ref="K40:L41"/>
    <mergeCell ref="K42:L43"/>
    <mergeCell ref="A23:C24"/>
    <mergeCell ref="A32:C33"/>
    <mergeCell ref="H33:S33"/>
  </mergeCells>
  <phoneticPr fontId="5"/>
  <conditionalFormatting sqref="A61:F66">
    <cfRule type="cellIs" dxfId="25" priority="2" operator="equal">
      <formula>"yyyy/mm/dd"</formula>
    </cfRule>
  </conditionalFormatting>
  <conditionalFormatting sqref="D19:V20">
    <cfRule type="cellIs" dxfId="24" priority="10" operator="equal">
      <formula>"Department of ****/Major in ****, School of ******, ****** University, Country"</formula>
    </cfRule>
  </conditionalFormatting>
  <conditionalFormatting sqref="D25:V26">
    <cfRule type="cellIs" dxfId="23" priority="18" operator="equal">
      <formula>"Master's Program in Department of *********, Graduate School of *********, ******* University, Country"</formula>
    </cfRule>
    <cfRule type="cellIs" dxfId="22" priority="19" operator="equal">
      <formula>""</formula>
    </cfRule>
  </conditionalFormatting>
  <conditionalFormatting sqref="D13:W13">
    <cfRule type="containsBlanks" dxfId="21" priority="87">
      <formula>LEN(TRIM(D13))=0</formula>
    </cfRule>
  </conditionalFormatting>
  <conditionalFormatting sqref="D17:AF18">
    <cfRule type="containsBlanks" dxfId="20" priority="85">
      <formula>LEN(TRIM(D17))=0</formula>
    </cfRule>
  </conditionalFormatting>
  <conditionalFormatting sqref="G61:AF66">
    <cfRule type="containsBlanks" dxfId="19" priority="43">
      <formula>LEN(TRIM(G61))=0</formula>
    </cfRule>
  </conditionalFormatting>
  <conditionalFormatting sqref="H30:S31">
    <cfRule type="containsBlanks" dxfId="18" priority="70">
      <formula>LEN(TRIM(H30))=0</formula>
    </cfRule>
  </conditionalFormatting>
  <conditionalFormatting sqref="H32:S33 A38:B47 D38:E47 H38:I47 K38:L47 N38:AF47 A49:B50 D49:E50 H49:I50 K49:L50 N49:AF50 A53:B58 D53:E58 H53:I58 K53:L58 N53:AF58">
    <cfRule type="containsBlanks" dxfId="17" priority="59">
      <formula>LEN(TRIM(A32))=0</formula>
    </cfRule>
  </conditionalFormatting>
  <conditionalFormatting sqref="K9:O9">
    <cfRule type="cellIs" dxfId="16" priority="21" operator="equal">
      <formula>"※Please select."</formula>
    </cfRule>
    <cfRule type="cellIs" dxfId="15" priority="22" operator="equal">
      <formula>"※Please select."</formula>
    </cfRule>
    <cfRule type="containsBlanks" dxfId="14" priority="86">
      <formula>LEN(TRIM(K9))=0</formula>
    </cfRule>
  </conditionalFormatting>
  <conditionalFormatting sqref="W25:AB25 W26:AF26">
    <cfRule type="containsBlanks" dxfId="13" priority="83">
      <formula>LEN(TRIM(W25))=0</formula>
    </cfRule>
  </conditionalFormatting>
  <conditionalFormatting sqref="W19:AF20">
    <cfRule type="containsBlanks" dxfId="12" priority="84">
      <formula>LEN(TRIM(W19))=0</formula>
    </cfRule>
  </conditionalFormatting>
  <conditionalFormatting sqref="X30">
    <cfRule type="containsBlanks" dxfId="11" priority="4">
      <formula>LEN(TRIM(X30))=0</formula>
    </cfRule>
    <cfRule type="cellIs" dxfId="10" priority="5" operator="equal">
      <formula>"yyyy/mm/dd"</formula>
    </cfRule>
  </conditionalFormatting>
  <conditionalFormatting sqref="X32:AC33">
    <cfRule type="cellIs" dxfId="9" priority="46" operator="equal">
      <formula>"yyyy/mm/dd"</formula>
    </cfRule>
  </conditionalFormatting>
  <conditionalFormatting sqref="AB3:AF3">
    <cfRule type="cellIs" dxfId="8" priority="6" operator="equal">
      <formula>"yyyy/mm/dd"</formula>
    </cfRule>
  </conditionalFormatting>
  <conditionalFormatting sqref="AI25">
    <cfRule type="cellIs" priority="25" operator="equal">
      <formula>"Master's Program in Department of "</formula>
    </cfRule>
  </conditionalFormatting>
  <conditionalFormatting sqref="AI26">
    <cfRule type="cellIs" dxfId="3" priority="23" operator="equal">
      <formula>"Yuka"</formula>
    </cfRule>
  </conditionalFormatting>
  <dataValidations count="4">
    <dataValidation type="whole" allowBlank="1" showInputMessage="1" showErrorMessage="1" sqref="A38:B47 A49:B50 H38:I47 H49:I50 A53:B58 H53:I58 W17:X28" xr:uid="{00000000-0002-0000-0600-000000000000}">
      <formula1>1900</formula1>
      <formula2>2030</formula2>
    </dataValidation>
    <dataValidation type="whole" allowBlank="1" showInputMessage="1" showErrorMessage="1" sqref="K53:L58 D38:E47 D49:E50 K38:L47 K49:L50 D53:E58 Z17:AA28" xr:uid="{00000000-0002-0000-0600-000001000000}">
      <formula1>1</formula1>
      <formula2>12</formula2>
    </dataValidation>
    <dataValidation type="date" allowBlank="1" showInputMessage="1" showErrorMessage="1" sqref="AA3" xr:uid="{00000000-0002-0000-0600-000002000000}">
      <formula1>43831</formula1>
      <formula2>47848</formula2>
    </dataValidation>
    <dataValidation type="date" allowBlank="1" showInputMessage="1" showErrorMessage="1" sqref="X32:AC33" xr:uid="{00000000-0002-0000-0600-000003000000}">
      <formula1>1</formula1>
      <formula2>47848</formula2>
    </dataValidation>
  </dataValidations>
  <pageMargins left="0.7" right="0.7" top="0.75" bottom="0.75" header="0.3" footer="0.3"/>
  <pageSetup paperSize="9" scale="85" orientation="portrait" r:id="rId3"/>
  <legacyDrawing r:id="rId4"/>
  <extLst>
    <ext xmlns:x14="http://schemas.microsoft.com/office/spreadsheetml/2009/9/main" uri="{78C0D931-6437-407d-A8EE-F0AAD7539E65}">
      <x14:conditionalFormattings>
        <x14:conditionalFormatting xmlns:xm="http://schemas.microsoft.com/office/excel/2006/main">
          <x14:cfRule type="expression" priority="55" id="{7EEAA65E-1B3B-4436-9D62-6B1C91A0A2DF}">
            <xm:f>VLOOKUP(AC19,入力タブ!V12:W14,2,FALSE)=-1</xm:f>
            <x14:dxf>
              <fill>
                <patternFill>
                  <bgColor rgb="FFFFFF00"/>
                </patternFill>
              </fill>
            </x14:dxf>
          </x14:cfRule>
          <xm:sqref>AC19:AF19</xm:sqref>
        </x14:conditionalFormatting>
        <x14:conditionalFormatting xmlns:xm="http://schemas.microsoft.com/office/excel/2006/main">
          <x14:cfRule type="expression" priority="52" id="{8982F755-91DD-493B-9894-054EDB1B8D1C}">
            <xm:f>VLOOKUP(AC20,入力タブ!V20:W22,2,FALSE)=-1</xm:f>
            <x14:dxf>
              <fill>
                <patternFill>
                  <bgColor rgb="FFFFFF00"/>
                </patternFill>
              </fill>
            </x14:dxf>
          </x14:cfRule>
          <xm:sqref>AC20:AF20</xm:sqref>
        </x14:conditionalFormatting>
        <x14:conditionalFormatting xmlns:xm="http://schemas.microsoft.com/office/excel/2006/main">
          <x14:cfRule type="expression" priority="54" id="{09FF2B79-6539-4FE3-BF4A-42E0D3038835}">
            <xm:f>VLOOKUP(AC25,入力タブ!V12:W14,2,FALSE)=-1</xm:f>
            <x14:dxf>
              <fill>
                <patternFill>
                  <bgColor rgb="FFFFFF00"/>
                </patternFill>
              </fill>
            </x14:dxf>
          </x14:cfRule>
          <xm:sqref>AC25:AF25</xm:sqref>
        </x14:conditionalFormatting>
        <x14:conditionalFormatting xmlns:xm="http://schemas.microsoft.com/office/excel/2006/main">
          <x14:cfRule type="expression" priority="51" id="{5FC869DD-A17E-4299-AFAE-63F5617F3C7D}">
            <xm:f>VLOOKUP(AC26,入力タブ!V27:W30,2,FALSE)=-1</xm:f>
            <x14:dxf>
              <fill>
                <patternFill>
                  <bgColor rgb="FFFFFF00"/>
                </patternFill>
              </fill>
            </x14:dxf>
          </x14:cfRule>
          <xm:sqref>AC26:AF26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4000000}">
          <x14:formula1>
            <xm:f>入力タブ!$V$12:$V$14</xm:f>
          </x14:formula1>
          <xm:sqref>AC19:AF19 AC21:AF21 AC23:AF23 AC25:AF25 AC27:AF27</xm:sqref>
        </x14:dataValidation>
        <x14:dataValidation type="list" allowBlank="1" showInputMessage="1" showErrorMessage="1" xr:uid="{00000000-0002-0000-0600-000005000000}">
          <x14:formula1>
            <xm:f>入力タブ!$V$20:$V$22</xm:f>
          </x14:formula1>
          <xm:sqref>AC20:AF20</xm:sqref>
        </x14:dataValidation>
        <x14:dataValidation type="list" allowBlank="1" showInputMessage="1" showErrorMessage="1" xr:uid="{00000000-0002-0000-0600-000006000000}">
          <x14:formula1>
            <xm:f>入力タブ!$V$36:$V$40</xm:f>
          </x14:formula1>
          <xm:sqref>AC22:AF22 AC24:AF24</xm:sqref>
        </x14:dataValidation>
        <x14:dataValidation type="list" allowBlank="1" showInputMessage="1" showErrorMessage="1" xr:uid="{00000000-0002-0000-0600-000007000000}">
          <x14:formula1>
            <xm:f>入力タブ!$V$27:$V$30</xm:f>
          </x14:formula1>
          <xm:sqref>AC26:AF26 AC28:AF28</xm:sqref>
        </x14:dataValidation>
        <x14:dataValidation type="list" allowBlank="1" showInputMessage="1" showErrorMessage="1" xr:uid="{00000000-0002-0000-0600-000008000000}">
          <x14:formula1>
            <xm:f>入力タブ!$P$1:$P$3</xm:f>
          </x14:formula1>
          <xm:sqref>K9:O9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L47"/>
  <sheetViews>
    <sheetView showZeros="0" view="pageBreakPreview" zoomScale="73" zoomScaleNormal="70" zoomScaleSheetLayoutView="73" zoomScalePageLayoutView="80" workbookViewId="0">
      <selection activeCell="A42" sqref="A42:L42"/>
    </sheetView>
  </sheetViews>
  <sheetFormatPr defaultColWidth="8.90625" defaultRowHeight="28"/>
  <cols>
    <col min="1" max="5" width="8.90625" style="146"/>
    <col min="6" max="6" width="4.08984375" style="146" customWidth="1"/>
    <col min="7" max="16384" width="8.90625" style="146"/>
  </cols>
  <sheetData>
    <row r="4" spans="1:12" ht="80.150000000000006" customHeight="1">
      <c r="A4" s="428">
        <f>'Data Entry Sheet for submission'!C29</f>
        <v>0</v>
      </c>
      <c r="B4" s="428"/>
      <c r="C4" s="428"/>
      <c r="D4" s="428"/>
      <c r="E4" s="428"/>
      <c r="F4" s="428"/>
      <c r="G4" s="428"/>
      <c r="H4" s="428"/>
      <c r="I4" s="428"/>
      <c r="J4" s="428"/>
      <c r="K4" s="428"/>
      <c r="L4" s="428"/>
    </row>
    <row r="5" spans="1:12" ht="80.150000000000006" customHeight="1">
      <c r="A5" s="617">
        <f>'Data Entry Sheet for submission'!C31</f>
        <v>0</v>
      </c>
      <c r="B5" s="617"/>
      <c r="C5" s="617"/>
      <c r="D5" s="617"/>
      <c r="E5" s="617"/>
      <c r="F5" s="617"/>
      <c r="G5" s="617"/>
      <c r="H5" s="617"/>
      <c r="I5" s="617"/>
      <c r="J5" s="617"/>
      <c r="K5" s="617"/>
      <c r="L5" s="617"/>
    </row>
    <row r="7" spans="1:12" ht="80.150000000000006" customHeight="1">
      <c r="A7" s="618">
        <f>'Data Entry Sheet for submission'!C30</f>
        <v>0</v>
      </c>
      <c r="B7" s="618"/>
      <c r="C7" s="618"/>
      <c r="D7" s="618"/>
      <c r="E7" s="618"/>
      <c r="F7" s="618"/>
      <c r="G7" s="618"/>
      <c r="H7" s="618"/>
      <c r="I7" s="618"/>
      <c r="J7" s="618"/>
      <c r="K7" s="618"/>
      <c r="L7" s="618"/>
    </row>
    <row r="8" spans="1:12" ht="80.150000000000006" customHeight="1">
      <c r="A8" s="429">
        <f>'Data Entry Sheet for submission'!C32</f>
        <v>0</v>
      </c>
      <c r="B8" s="429"/>
      <c r="C8" s="429"/>
      <c r="D8" s="429"/>
      <c r="E8" s="429"/>
      <c r="F8" s="429"/>
      <c r="G8" s="429"/>
      <c r="H8" s="429"/>
      <c r="I8" s="429"/>
      <c r="J8" s="429"/>
      <c r="K8" s="429"/>
      <c r="L8" s="429"/>
    </row>
    <row r="15" spans="1:12">
      <c r="A15" s="616" t="s">
        <v>1129</v>
      </c>
      <c r="B15" s="616"/>
      <c r="C15" s="616"/>
      <c r="D15" s="616"/>
      <c r="E15" s="616"/>
      <c r="F15" s="616"/>
      <c r="G15" s="616"/>
      <c r="H15" s="616"/>
      <c r="I15" s="616"/>
      <c r="J15" s="616"/>
      <c r="K15" s="616"/>
      <c r="L15" s="616"/>
    </row>
    <row r="20" spans="1:12" s="208" customFormat="1"/>
    <row r="22" spans="1:12">
      <c r="A22" s="422" t="str">
        <f>PROPER('Data Entry Sheet for submission'!E8)&amp;" "&amp;UPPER('Data Entry Sheet for submission'!C8)</f>
        <v xml:space="preserve"> </v>
      </c>
      <c r="B22" s="422"/>
      <c r="C22" s="422"/>
      <c r="D22" s="422"/>
      <c r="E22" s="422"/>
      <c r="F22" s="422"/>
      <c r="G22" s="422"/>
      <c r="H22" s="422"/>
      <c r="I22" s="422"/>
      <c r="J22" s="422"/>
      <c r="K22" s="422"/>
      <c r="L22" s="422"/>
    </row>
    <row r="23" spans="1:12">
      <c r="A23" s="422" t="str">
        <f>IF(ISBLANK('Data Entry Sheet for submission'!C6),'Data Entry Sheet for submission'!C7&amp;"　"&amp;'Data Entry Sheet for submission'!E7,'Data Entry Sheet for submission'!C6&amp;"　"&amp;'Data Entry Sheet for submission'!E6)</f>
        <v>　</v>
      </c>
      <c r="B23" s="422"/>
      <c r="C23" s="422"/>
      <c r="D23" s="422"/>
      <c r="E23" s="422"/>
      <c r="F23" s="422"/>
      <c r="G23" s="422"/>
      <c r="H23" s="422"/>
      <c r="I23" s="422"/>
      <c r="J23" s="422"/>
      <c r="K23" s="422"/>
      <c r="L23" s="422"/>
    </row>
    <row r="31" spans="1:12" s="133" customFormat="1" ht="80.150000000000006" customHeight="1">
      <c r="A31" s="619">
        <f>A4</f>
        <v>0</v>
      </c>
      <c r="B31" s="619"/>
      <c r="C31" s="619"/>
      <c r="D31" s="619"/>
      <c r="E31" s="619"/>
      <c r="F31" s="619"/>
      <c r="G31" s="619"/>
      <c r="H31" s="619"/>
      <c r="I31" s="619"/>
      <c r="J31" s="619"/>
      <c r="K31" s="619"/>
      <c r="L31" s="619"/>
    </row>
    <row r="32" spans="1:12" s="133" customFormat="1" ht="80.150000000000006" customHeight="1">
      <c r="A32" s="620">
        <f>A5</f>
        <v>0</v>
      </c>
      <c r="B32" s="619"/>
      <c r="C32" s="619"/>
      <c r="D32" s="619"/>
      <c r="E32" s="619"/>
      <c r="F32" s="619"/>
      <c r="G32" s="619"/>
      <c r="H32" s="619"/>
      <c r="I32" s="619"/>
      <c r="J32" s="619"/>
      <c r="K32" s="619"/>
      <c r="L32" s="619"/>
    </row>
    <row r="34" spans="1:12" s="133" customFormat="1" ht="80.150000000000006" customHeight="1">
      <c r="A34" s="618">
        <f>A7</f>
        <v>0</v>
      </c>
      <c r="B34" s="618"/>
      <c r="C34" s="618"/>
      <c r="D34" s="618"/>
      <c r="E34" s="618"/>
      <c r="F34" s="618"/>
      <c r="G34" s="618"/>
      <c r="H34" s="618"/>
      <c r="I34" s="618"/>
      <c r="J34" s="618"/>
      <c r="K34" s="618"/>
      <c r="L34" s="618"/>
    </row>
    <row r="35" spans="1:12" s="133" customFormat="1" ht="80.150000000000006" customHeight="1">
      <c r="A35" s="617">
        <f>A8</f>
        <v>0</v>
      </c>
      <c r="B35" s="617"/>
      <c r="C35" s="617"/>
      <c r="D35" s="617"/>
      <c r="E35" s="617"/>
      <c r="F35" s="617"/>
      <c r="G35" s="617"/>
      <c r="H35" s="617"/>
      <c r="I35" s="617"/>
      <c r="J35" s="617"/>
      <c r="K35" s="617"/>
      <c r="L35" s="617"/>
    </row>
    <row r="36" spans="1:12">
      <c r="A36" s="148"/>
      <c r="B36" s="148"/>
      <c r="C36" s="148"/>
      <c r="D36" s="148"/>
      <c r="E36" s="148"/>
      <c r="F36" s="148"/>
      <c r="G36" s="148"/>
      <c r="H36" s="148"/>
      <c r="I36" s="148"/>
      <c r="J36" s="148"/>
      <c r="K36" s="148"/>
      <c r="L36" s="148"/>
    </row>
    <row r="37" spans="1:12">
      <c r="A37" s="148"/>
      <c r="B37" s="148"/>
      <c r="C37" s="148"/>
      <c r="D37" s="148"/>
      <c r="E37" s="148"/>
      <c r="F37" s="148"/>
      <c r="G37" s="148"/>
      <c r="H37" s="148"/>
      <c r="I37" s="148"/>
      <c r="J37" s="148"/>
      <c r="K37" s="148"/>
      <c r="L37" s="148"/>
    </row>
    <row r="38" spans="1:12">
      <c r="A38" s="615" t="str">
        <f>A15</f>
        <v>yyyy/mm</v>
      </c>
      <c r="B38" s="615"/>
      <c r="C38" s="615"/>
      <c r="D38" s="615"/>
      <c r="E38" s="615"/>
      <c r="F38" s="615"/>
      <c r="G38" s="615"/>
      <c r="H38" s="615"/>
      <c r="I38" s="615"/>
      <c r="J38" s="615"/>
      <c r="K38" s="615"/>
      <c r="L38" s="615"/>
    </row>
    <row r="41" spans="1:12">
      <c r="A41" s="422" t="s">
        <v>1130</v>
      </c>
      <c r="B41" s="422"/>
      <c r="C41" s="422"/>
      <c r="D41" s="422"/>
      <c r="E41" s="422"/>
      <c r="F41" s="422"/>
      <c r="G41" s="422"/>
      <c r="H41" s="422"/>
      <c r="I41" s="422"/>
      <c r="J41" s="422"/>
      <c r="K41" s="422"/>
      <c r="L41" s="422"/>
    </row>
    <row r="42" spans="1:12">
      <c r="A42" s="614" t="str">
        <f>'Data Entry Sheet for submission'!C24</f>
        <v>※Please select.</v>
      </c>
      <c r="B42" s="614"/>
      <c r="C42" s="614"/>
      <c r="D42" s="614"/>
      <c r="E42" s="614"/>
      <c r="F42" s="614"/>
      <c r="G42" s="614"/>
      <c r="H42" s="614"/>
      <c r="I42" s="614"/>
      <c r="J42" s="614"/>
      <c r="K42" s="614"/>
      <c r="L42" s="614"/>
    </row>
    <row r="43" spans="1:12" hidden="1">
      <c r="A43" s="613" t="e">
        <f>'Data Entry Sheet for submission'!C25&amp;"　"&amp;VLOOKUP('Data Entry Sheet for submission'!C26,研究指導一覧!A:I,9,FALSE)</f>
        <v>#N/A</v>
      </c>
      <c r="B43" s="613"/>
      <c r="C43" s="613"/>
      <c r="D43" s="613"/>
      <c r="E43" s="613"/>
      <c r="F43" s="613"/>
      <c r="G43" s="613"/>
      <c r="H43" s="613"/>
      <c r="I43" s="613"/>
      <c r="J43" s="613"/>
      <c r="K43" s="613"/>
      <c r="L43" s="613"/>
    </row>
    <row r="44" spans="1:12" s="208" customFormat="1">
      <c r="A44" s="177"/>
      <c r="B44" s="177"/>
      <c r="C44" s="177"/>
      <c r="D44" s="177"/>
      <c r="E44" s="177"/>
      <c r="F44" s="177"/>
      <c r="G44" s="177"/>
      <c r="H44" s="177"/>
      <c r="I44" s="177"/>
      <c r="J44" s="177"/>
      <c r="K44" s="177"/>
      <c r="L44" s="177"/>
    </row>
    <row r="45" spans="1:12">
      <c r="A45" s="147"/>
      <c r="B45" s="147"/>
      <c r="C45" s="147"/>
      <c r="D45" s="147"/>
      <c r="E45" s="147"/>
      <c r="F45" s="147"/>
      <c r="G45" s="147"/>
      <c r="H45" s="147"/>
      <c r="I45" s="147"/>
      <c r="J45" s="147"/>
      <c r="K45" s="147"/>
      <c r="L45" s="147"/>
    </row>
    <row r="46" spans="1:12">
      <c r="A46" s="422" t="str">
        <f>A22</f>
        <v xml:space="preserve"> </v>
      </c>
      <c r="B46" s="422"/>
      <c r="C46" s="422"/>
      <c r="D46" s="422"/>
      <c r="E46" s="422"/>
      <c r="F46" s="422"/>
      <c r="G46" s="422"/>
      <c r="H46" s="422"/>
      <c r="I46" s="422"/>
      <c r="J46" s="422"/>
      <c r="K46" s="422"/>
      <c r="L46" s="422"/>
    </row>
    <row r="47" spans="1:12">
      <c r="A47" s="422" t="str">
        <f>A23</f>
        <v>　</v>
      </c>
      <c r="B47" s="422"/>
      <c r="C47" s="422"/>
      <c r="D47" s="422"/>
      <c r="E47" s="422"/>
      <c r="F47" s="422"/>
      <c r="G47" s="422"/>
      <c r="H47" s="422"/>
      <c r="I47" s="422"/>
      <c r="J47" s="422"/>
      <c r="K47" s="422"/>
      <c r="L47" s="422"/>
    </row>
  </sheetData>
  <sheetProtection algorithmName="SHA-512" hashValue="jfZ4kEFlcUKYj3jeqhUA+zmfK1PRW41pCy3Be7ECbiF5/gyfexDszGki8212wDH9tOxWp52x43epvAIGTtHg6Q==" saltValue="1u1YeaJLYFRgZSQrch3Mbw==" spinCount="100000" sheet="1" formatColumns="0" formatRows="0"/>
  <customSheetViews>
    <customSheetView guid="{3E35AAB7-4578-42FA-82DC-9186684AD379}" scale="70" showPageBreaks="1" zeroValues="0" fitToPage="1" view="pageBreakPreview">
      <selection activeCell="C2" sqref="C2"/>
      <pageMargins left="0.7" right="0.7" top="0.75" bottom="0.75" header="0.3" footer="0.3"/>
      <pageSetup paperSize="9" scale="87" fitToHeight="0" orientation="portrait" r:id="rId1"/>
    </customSheetView>
    <customSheetView guid="{3F53AC2D-B85F-4157-BF89-65B24AE7942F}" scale="70" showPageBreaks="1" zeroValues="0" fitToPage="1" view="pageBreakPreview">
      <selection activeCell="C2" sqref="C2"/>
      <pageMargins left="0.7" right="0.7" top="0.75" bottom="0.75" header="0.3" footer="0.3"/>
      <pageSetup paperSize="9" scale="87" fitToHeight="0" orientation="portrait" r:id="rId2"/>
    </customSheetView>
  </customSheetViews>
  <mergeCells count="17">
    <mergeCell ref="A15:L15"/>
    <mergeCell ref="A35:L35"/>
    <mergeCell ref="A23:L23"/>
    <mergeCell ref="A22:L22"/>
    <mergeCell ref="A4:L4"/>
    <mergeCell ref="A5:L5"/>
    <mergeCell ref="A7:L7"/>
    <mergeCell ref="A8:L8"/>
    <mergeCell ref="A31:L31"/>
    <mergeCell ref="A32:L32"/>
    <mergeCell ref="A34:L34"/>
    <mergeCell ref="A47:L47"/>
    <mergeCell ref="A46:L46"/>
    <mergeCell ref="A43:L43"/>
    <mergeCell ref="A42:L42"/>
    <mergeCell ref="A38:L38"/>
    <mergeCell ref="A41:L41"/>
  </mergeCells>
  <phoneticPr fontId="5"/>
  <conditionalFormatting sqref="A15:L15">
    <cfRule type="cellIs" dxfId="2" priority="1" operator="equal">
      <formula>"yyyy/mm"</formula>
    </cfRule>
  </conditionalFormatting>
  <conditionalFormatting sqref="A38:L38">
    <cfRule type="cellIs" dxfId="1" priority="2" operator="equal">
      <formula>"yyyy/mm"</formula>
    </cfRule>
  </conditionalFormatting>
  <pageMargins left="0.7" right="0.7" top="0.75" bottom="0.75" header="0.3" footer="0.3"/>
  <pageSetup paperSize="9" scale="86" fitToHeight="0" orientation="portrait" r:id="rId3"/>
  <rowBreaks count="1" manualBreakCount="1">
    <brk id="24" max="11" man="1"/>
  </rowBreaks>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65e5__x4ed8__x3068__x6642__x523b_ xmlns="15d67602-a9f7-4793-a02c-f8b4e38e48f5" xsi:nil="true"/>
    <_x65e5__x4ed8_ xmlns="15d67602-a9f7-4793-a02c-f8b4e38e48f5" xsi:nil="true"/>
    <lcf76f155ced4ddcb4097134ff3c332f xmlns="15d67602-a9f7-4793-a02c-f8b4e38e48f5">
      <Terms xmlns="http://schemas.microsoft.com/office/infopath/2007/PartnerControls"/>
    </lcf76f155ced4ddcb4097134ff3c332f>
    <TaxCatchAll xmlns="079dc812-d362-4b49-8a1c-27de54161c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3" ma:contentTypeDescription="新しいドキュメントを作成します。" ma:contentTypeScope="" ma:versionID="1111cdc3a78919fe24a67e2f9677af7d">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ef05e9a6e757b433ff88c6b55170eddb"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x65e5__x4ed8_" minOccurs="0"/>
                <xsd:element ref="ns3:_x65e5__x4ed8__x3068__x6642__x523b_"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c25ceba3-332a-4df8-9220-78e594e879ab}"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65e5__x4ed8_" ma:index="14" nillable="true" ma:displayName="日付" ma:format="DateOnly" ma:internalName="_x65e5__x4ed8_">
      <xsd:simpleType>
        <xsd:restriction base="dms:DateTime"/>
      </xsd:simpleType>
    </xsd:element>
    <xsd:element name="_x65e5__x4ed8__x3068__x6642__x523b_" ma:index="15" nillable="true" ma:displayName="日付と時刻" ma:format="DateTime" ma:internalName="_x65e5__x4ed8__x3068__x6642__x523b_">
      <xsd:simpleType>
        <xsd:restriction base="dms:DateTim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6D2ACB-70BC-4FAD-813D-B86FDC03197D}">
  <ds:schemaRefs>
    <ds:schemaRef ds:uri="http://schemas.microsoft.com/sharepoint/v3/contenttype/forms"/>
  </ds:schemaRefs>
</ds:datastoreItem>
</file>

<file path=customXml/itemProps2.xml><?xml version="1.0" encoding="utf-8"?>
<ds:datastoreItem xmlns:ds="http://schemas.openxmlformats.org/officeDocument/2006/customXml" ds:itemID="{E0E21512-A44E-46BF-9EA1-BD85645DDB03}">
  <ds:schemaRefs>
    <ds:schemaRef ds:uri="http://purl.org/dc/elements/1.1/"/>
    <ds:schemaRef ds:uri="079dc812-d362-4b49-8a1c-27de54161c38"/>
    <ds:schemaRef ds:uri="http://purl.org/dc/dcmitype/"/>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15d67602-a9f7-4793-a02c-f8b4e38e48f5"/>
    <ds:schemaRef ds:uri="http://purl.org/dc/terms/"/>
  </ds:schemaRefs>
</ds:datastoreItem>
</file>

<file path=customXml/itemProps3.xml><?xml version="1.0" encoding="utf-8"?>
<ds:datastoreItem xmlns:ds="http://schemas.openxmlformats.org/officeDocument/2006/customXml" ds:itemID="{F9D66A28-7CF6-483E-ABD7-09F6AB4124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dc812-d362-4b49-8a1c-27de54161c38"/>
    <ds:schemaRef ds:uri="15d67602-a9f7-4793-a02c-f8b4e38e4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How to use</vt:lpstr>
      <vt:lpstr>Data Entry Sheet for submission</vt:lpstr>
      <vt:lpstr>研究指導一覧</vt:lpstr>
      <vt:lpstr>Application_Written Oath</vt:lpstr>
      <vt:lpstr>入力タブ</vt:lpstr>
      <vt:lpstr>Synopsis Cover Page</vt:lpstr>
      <vt:lpstr>List of research achievements</vt:lpstr>
      <vt:lpstr>CV</vt:lpstr>
      <vt:lpstr>【FNL decision】Coverpage</vt:lpstr>
      <vt:lpstr>【FNL decision】Review report</vt:lpstr>
      <vt:lpstr>アクセス読み取り用</vt:lpstr>
      <vt:lpstr>'Application_Written Oath'!Print_Area</vt:lpstr>
      <vt:lpstr>CV!Print_Area</vt:lpstr>
      <vt:lpstr>'Data Entry Sheet for submission'!Print_Area</vt:lpstr>
      <vt:lpstr>'List of research achievements'!Print_Area</vt:lpstr>
      <vt:lpstr>'List of research achievements'!Print_Titles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八木田　純</dc:creator>
  <cp:lastModifiedBy>NIITSUMA Sumire</cp:lastModifiedBy>
  <cp:lastPrinted>2023-03-30T09:17:38Z</cp:lastPrinted>
  <dcterms:created xsi:type="dcterms:W3CDTF">2015-10-07T06:44:36Z</dcterms:created>
  <dcterms:modified xsi:type="dcterms:W3CDTF">2026-04-20T02:27:38Z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MediaServiceImageTags">
    <vt:lpwstr/>
  </property>
</Properties>
</file>